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322842EF-CA20-48F1-BD81-0B2F8B2778E1}" xr6:coauthVersionLast="47" xr6:coauthVersionMax="47" xr10:uidLastSave="{00000000-0000-0000-0000-000000000000}"/>
  <bookViews>
    <workbookView xWindow="-120" yWindow="-120" windowWidth="20730" windowHeight="11040" activeTab="1" xr2:uid="{C7C49D20-C1C2-4970-B619-DE2438F8E7FF}"/>
  </bookViews>
  <sheets>
    <sheet name="葦の会作業所" sheetId="1" r:id="rId1"/>
    <sheet name="あしの家" sheetId="2" r:id="rId2"/>
  </sheets>
  <definedNames>
    <definedName name="_xlnm.Print_Titles" localSheetId="1">あしの家!$1:$4</definedName>
    <definedName name="_xlnm.Print_Titles" localSheetId="0">葦の会作業所!$1:$4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E67" i="2"/>
  <c r="E66" i="2"/>
  <c r="E65" i="2"/>
  <c r="E64" i="2"/>
  <c r="E63" i="2"/>
  <c r="E62" i="2"/>
  <c r="E61" i="2"/>
  <c r="I60" i="2"/>
  <c r="E60" i="2"/>
  <c r="I59" i="2"/>
  <c r="E59" i="2"/>
  <c r="I58" i="2"/>
  <c r="E58" i="2"/>
  <c r="I57" i="2"/>
  <c r="E57" i="2"/>
  <c r="I56" i="2"/>
  <c r="E56" i="2"/>
  <c r="I55" i="2"/>
  <c r="E55" i="2"/>
  <c r="I54" i="2"/>
  <c r="E54" i="2"/>
  <c r="I53" i="2"/>
  <c r="E53" i="2"/>
  <c r="H52" i="2"/>
  <c r="I52" i="2" s="1"/>
  <c r="G52" i="2"/>
  <c r="E52" i="2"/>
  <c r="I51" i="2"/>
  <c r="E51" i="2"/>
  <c r="I50" i="2"/>
  <c r="E50" i="2"/>
  <c r="E49" i="2"/>
  <c r="E48" i="2"/>
  <c r="I47" i="2"/>
  <c r="E47" i="2"/>
  <c r="I46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D39" i="2"/>
  <c r="C39" i="2"/>
  <c r="E39" i="2" s="1"/>
  <c r="I38" i="2"/>
  <c r="E38" i="2"/>
  <c r="I37" i="2"/>
  <c r="E37" i="2"/>
  <c r="I36" i="2"/>
  <c r="E36" i="2"/>
  <c r="I35" i="2"/>
  <c r="D35" i="2"/>
  <c r="E35" i="2" s="1"/>
  <c r="C35" i="2"/>
  <c r="H34" i="2"/>
  <c r="H48" i="2" s="1"/>
  <c r="G34" i="2"/>
  <c r="I34" i="2" s="1"/>
  <c r="C34" i="2"/>
  <c r="C68" i="2" s="1"/>
  <c r="I33" i="2"/>
  <c r="I32" i="2"/>
  <c r="I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H7" i="2"/>
  <c r="G7" i="2"/>
  <c r="I7" i="2" s="1"/>
  <c r="E7" i="2"/>
  <c r="D7" i="2"/>
  <c r="C7" i="2"/>
  <c r="G67" i="1"/>
  <c r="E67" i="1"/>
  <c r="E66" i="1"/>
  <c r="E65" i="1"/>
  <c r="E64" i="1"/>
  <c r="E63" i="1"/>
  <c r="E62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H52" i="1"/>
  <c r="I52" i="1" s="1"/>
  <c r="G52" i="1"/>
  <c r="E52" i="1"/>
  <c r="I51" i="1"/>
  <c r="E51" i="1"/>
  <c r="I50" i="1"/>
  <c r="E50" i="1"/>
  <c r="E49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D39" i="1"/>
  <c r="C39" i="1"/>
  <c r="E39" i="1" s="1"/>
  <c r="I38" i="1"/>
  <c r="E38" i="1"/>
  <c r="I37" i="1"/>
  <c r="E37" i="1"/>
  <c r="I36" i="1"/>
  <c r="E36" i="1"/>
  <c r="I35" i="1"/>
  <c r="E35" i="1"/>
  <c r="D35" i="1"/>
  <c r="D34" i="1" s="1"/>
  <c r="D68" i="1" s="1"/>
  <c r="C35" i="1"/>
  <c r="H34" i="1"/>
  <c r="G34" i="1"/>
  <c r="I34" i="1" s="1"/>
  <c r="C34" i="1"/>
  <c r="C68" i="1" s="1"/>
  <c r="I33" i="1"/>
  <c r="I32" i="1"/>
  <c r="I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H7" i="1"/>
  <c r="H48" i="1" s="1"/>
  <c r="G7" i="1"/>
  <c r="I7" i="1" s="1"/>
  <c r="E7" i="1"/>
  <c r="D7" i="1"/>
  <c r="C7" i="1"/>
  <c r="E68" i="2" l="1"/>
  <c r="E68" i="1"/>
  <c r="H67" i="1"/>
  <c r="I67" i="1" s="1"/>
  <c r="D34" i="2"/>
  <c r="D68" i="2" s="1"/>
  <c r="H67" i="2"/>
  <c r="I67" i="2" s="1"/>
  <c r="E34" i="1"/>
  <c r="G48" i="1"/>
  <c r="G48" i="2"/>
  <c r="I48" i="2" l="1"/>
  <c r="G68" i="2"/>
  <c r="I68" i="2" s="1"/>
  <c r="H68" i="1"/>
  <c r="I48" i="1"/>
  <c r="G68" i="1"/>
  <c r="I68" i="1" s="1"/>
  <c r="H68" i="2"/>
  <c r="E34" i="2"/>
</calcChain>
</file>

<file path=xl/sharedStrings.xml><?xml version="1.0" encoding="utf-8"?>
<sst xmlns="http://schemas.openxmlformats.org/spreadsheetml/2006/main" count="254" uniqueCount="121">
  <si>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</si>
  <si>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葦の会作業所拠点区分  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</si>
  <si>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</si>
  <si>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</si>
  <si>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</si>
  <si>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</si>
  <si>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</si>
  <si>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</si>
  <si>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</si>
  <si>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</si>
  <si>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</si>
  <si>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</si>
  <si>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</si>
  <si>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事業未収金</t>
  </si>
  <si>
    <t>　事業未払金</t>
  </si>
  <si>
    <t>　未収金</t>
  </si>
  <si>
    <t>　その他の未払金</t>
  </si>
  <si>
    <t>　未収補助金</t>
  </si>
  <si>
    <t>　買掛金</t>
  </si>
  <si>
    <t>　未収収益</t>
  </si>
  <si>
    <t>　支払手形</t>
  </si>
  <si>
    <t>　商品・製品</t>
  </si>
  <si>
    <t>　社会福祉連携推進業務短期運営資金借入金</t>
  </si>
  <si>
    <t>　仕掛品</t>
  </si>
  <si>
    <t>　役員等短期借入金</t>
  </si>
  <si>
    <t>　原材料</t>
  </si>
  <si>
    <t>　１年以内返済予定社会福祉連携推進業務設備資金借入金</t>
  </si>
  <si>
    <t>　立替金</t>
  </si>
  <si>
    <t>　１年以内返済予定設備資金借入金</t>
  </si>
  <si>
    <t>　前払金</t>
  </si>
  <si>
    <t>　１年以内返済予定社会福祉連携推進業務長期運営資金借入金</t>
  </si>
  <si>
    <t>　前払費用</t>
  </si>
  <si>
    <t>　１年以内返済予定長期運営資金借入金</t>
  </si>
  <si>
    <t>　１年以内回収予定社会福祉連携推進業務長期貸付金</t>
  </si>
  <si>
    <t>　１年以内返済予定リース債務</t>
  </si>
  <si>
    <t>　１年以内回収予定長期貸付金</t>
  </si>
  <si>
    <t>　１年以内返済予定役員等長期借入金</t>
  </si>
  <si>
    <t>　１年以内回収予定事業区分間長期貸付金</t>
  </si>
  <si>
    <t>　１年以内返済予定事業区分間長期借入金</t>
  </si>
  <si>
    <t>　１年以内回収予定拠点区分間長期貸付金</t>
  </si>
  <si>
    <t>　１年以内返済予定拠点区分間長期借入金</t>
  </si>
  <si>
    <t>　社会福祉連携推進業務短期貸付金</t>
  </si>
  <si>
    <t>　１年以内支払予定長期未払金</t>
  </si>
  <si>
    <t>　短期貸付金</t>
  </si>
  <si>
    <t>　未払費用</t>
  </si>
  <si>
    <t>　事業区分間貸付金</t>
  </si>
  <si>
    <t>　預り金</t>
  </si>
  <si>
    <t>　拠点区分間貸付金</t>
  </si>
  <si>
    <t>　職員預り金</t>
  </si>
  <si>
    <t>　仮払金</t>
  </si>
  <si>
    <t>　前受金</t>
  </si>
  <si>
    <t>　その他の流動資産</t>
  </si>
  <si>
    <t>　前受収益</t>
  </si>
  <si>
    <t>　貸倒引当金</t>
  </si>
  <si>
    <t>　事業区分間借入金</t>
  </si>
  <si>
    <t>　徴収不能引当金</t>
  </si>
  <si>
    <t>　拠点区分間借入金</t>
  </si>
  <si>
    <t>　仮受金</t>
  </si>
  <si>
    <t>　賞与引当金</t>
  </si>
  <si>
    <t>　その他の流動負債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</si>
  <si>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</si>
  <si>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</si>
  <si>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</si>
  <si>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</si>
  <si>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</si>
  <si>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</si>
  <si>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</si>
  <si>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</si>
  <si>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　定期預金</t>
  </si>
  <si>
    <t>　長期運営資金借入金</t>
  </si>
  <si>
    <t>その他の固定資産</t>
  </si>
  <si>
    <t>　リース債務</t>
  </si>
  <si>
    <t>　役員等長期借入金</t>
  </si>
  <si>
    <t>　事業区分間長期借入金</t>
  </si>
  <si>
    <t>　建物附属設備</t>
  </si>
  <si>
    <t>　拠点区分間長期借入金</t>
  </si>
  <si>
    <t>　構築物</t>
  </si>
  <si>
    <t>　退職給付引当金</t>
  </si>
  <si>
    <t>　機械及び装置</t>
  </si>
  <si>
    <t>　役員退職慰労引当金</t>
  </si>
  <si>
    <t>　車輌運搬具</t>
  </si>
  <si>
    <t>　長期未払金</t>
  </si>
  <si>
    <t>　器具及び備品</t>
  </si>
  <si>
    <t>　長期預り金</t>
  </si>
  <si>
    <t>　建設仮勘定</t>
  </si>
  <si>
    <t>　その他の固定負債</t>
  </si>
  <si>
    <t>　有形リース資産</t>
  </si>
  <si>
    <t>負債の部合計</t>
  </si>
  <si>
    <t>　権利</t>
  </si>
  <si>
    <t>純資産の部</t>
  </si>
  <si>
    <t>　ソフトウェア</t>
  </si>
  <si>
    <t>基本金</t>
  </si>
  <si>
    <t>　無形リース資産</t>
  </si>
  <si>
    <t>国庫補助金等特別積立金</t>
  </si>
  <si>
    <t>　社会福祉連携推進業務長期貸付金</t>
  </si>
  <si>
    <t>その他の積立金</t>
  </si>
  <si>
    <t>　拠点区分間長期貸付金</t>
  </si>
  <si>
    <t>　運転資金積立金</t>
  </si>
  <si>
    <t>　退職給付引当資産</t>
  </si>
  <si>
    <t>　新事業準備資金積立金</t>
  </si>
  <si>
    <t>　長期預り金積立資産</t>
  </si>
  <si>
    <t>　建物減価償却積立金</t>
  </si>
  <si>
    <t>　運転資金積立資産</t>
  </si>
  <si>
    <t>　修繕費積立金</t>
  </si>
  <si>
    <t>　新事業準備資金積立資産</t>
  </si>
  <si>
    <t>　工賃変動積立金</t>
  </si>
  <si>
    <t>　建物減価償却積立資産</t>
  </si>
  <si>
    <t>　運営資金積立金</t>
  </si>
  <si>
    <t>　修繕費積立資産</t>
  </si>
  <si>
    <t>次期繰越活動増減差額</t>
  </si>
  <si>
    <t>　工賃変動積立資産</t>
  </si>
  <si>
    <t>（うち当期活動増減差額）</t>
  </si>
  <si>
    <t>　運営資金積立資産</t>
  </si>
  <si>
    <t>　出資金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</si>
  <si>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</si>
  <si>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</si>
  <si>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</si>
  <si>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</si>
  <si>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</si>
  <si>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</si>
  <si>
    <t>あしの家拠点区分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</si>
</sst>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8EBA4AAA-48B3-440E-868C-0B2318FC962A}"/>
    <cellStyle name="標準 3" xfId="2" xr:uid="{343D242C-CA00-4E7F-AE6E-EBF7DFC2B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7721-9D59-4BC8-AAD4-CE289094D4C5}">
  <sheetPr>
    <pageSetUpPr fitToPage="1"/>
  </sheetPr>
  <dimension ref="A1:I68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+C8+C9+C10+C11+C12+C13+C14+C15+C16+C17+C18+C19+C20+C21+C22+C23+C24+C25+C26+C27+C28-ABS(C29)-ABS(C30)</f>
        <v>48015146</v>
      </c>
      <c r="D7" s="14">
        <f>+D8+D9+D10+D11+D12+D13+D14+D15+D16+D17+D18+D19+D20+D21+D22+D23+D24+D25+D26+D27+D28-ABS(D29)-ABS(D30)</f>
        <v>37930693</v>
      </c>
      <c r="E7" s="14">
        <f>C7-D7</f>
        <v>10084453</v>
      </c>
      <c r="F7" s="13" t="s">
        <v>10</v>
      </c>
      <c r="G7" s="14">
        <f>+G8+G9+G10+G11+G12+G13+G14+G15+G16+G17+G18+G19+G20+G21+G22+G23+G24+G25+G26+G27+G28+G29+G30+G31+G32+G33</f>
        <v>8084646</v>
      </c>
      <c r="H7" s="14">
        <f>+H8+H9+H10+H11+H12+H13+H14+H15+H16+H17+H18+H19+H20+H21+H22+H23+H24+H25+H26+H27+H28+H29+H30+H31+H32+H33</f>
        <v>7437246</v>
      </c>
      <c r="I7" s="14">
        <f>G7-H7</f>
        <v>647400</v>
      </c>
    </row>
    <row r="8" spans="1:9" x14ac:dyDescent="0.4">
      <c r="A8" s="1"/>
      <c r="B8" s="15" t="s">
        <v>11</v>
      </c>
      <c r="C8" s="16">
        <v>35082415</v>
      </c>
      <c r="D8" s="16">
        <v>22561624</v>
      </c>
      <c r="E8" s="16">
        <f t="shared" ref="E8:E68" si="0">C8-D8</f>
        <v>12520791</v>
      </c>
      <c r="F8" s="15" t="s">
        <v>12</v>
      </c>
      <c r="G8" s="16"/>
      <c r="H8" s="16"/>
      <c r="I8" s="16">
        <f t="shared" ref="I8:I68" si="1">G8-H8</f>
        <v>0</v>
      </c>
    </row>
    <row r="9" spans="1:9" x14ac:dyDescent="0.4">
      <c r="A9" s="1"/>
      <c r="B9" s="17" t="s">
        <v>13</v>
      </c>
      <c r="C9" s="18">
        <v>12475844</v>
      </c>
      <c r="D9" s="18">
        <v>14979706</v>
      </c>
      <c r="E9" s="18">
        <f t="shared" si="0"/>
        <v>-2503862</v>
      </c>
      <c r="F9" s="17" t="s">
        <v>14</v>
      </c>
      <c r="G9" s="18"/>
      <c r="H9" s="18"/>
      <c r="I9" s="18">
        <f t="shared" si="1"/>
        <v>0</v>
      </c>
    </row>
    <row r="10" spans="1:9" x14ac:dyDescent="0.4">
      <c r="A10" s="1"/>
      <c r="B10" s="17" t="s">
        <v>15</v>
      </c>
      <c r="C10" s="18">
        <v>456887</v>
      </c>
      <c r="D10" s="18">
        <v>227819</v>
      </c>
      <c r="E10" s="18">
        <f t="shared" si="0"/>
        <v>229068</v>
      </c>
      <c r="F10" s="17" t="s">
        <v>16</v>
      </c>
      <c r="G10" s="18">
        <v>505387</v>
      </c>
      <c r="H10" s="18">
        <v>867519</v>
      </c>
      <c r="I10" s="18">
        <f t="shared" si="1"/>
        <v>-362132</v>
      </c>
    </row>
    <row r="11" spans="1:9" x14ac:dyDescent="0.4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>
        <v>35541</v>
      </c>
      <c r="H11" s="18">
        <v>38863</v>
      </c>
      <c r="I11" s="18">
        <f t="shared" si="1"/>
        <v>-3322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>
        <v>3120000</v>
      </c>
      <c r="H16" s="18">
        <v>3120000</v>
      </c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>
        <v>161544</v>
      </c>
      <c r="E18" s="18">
        <f t="shared" si="0"/>
        <v>-161544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/>
      <c r="D22" s="18"/>
      <c r="E22" s="18">
        <f t="shared" si="0"/>
        <v>0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/>
      <c r="D24" s="18"/>
      <c r="E24" s="18">
        <f t="shared" si="0"/>
        <v>0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>
        <v>77902</v>
      </c>
      <c r="H25" s="18">
        <v>56433</v>
      </c>
      <c r="I25" s="18">
        <f t="shared" si="1"/>
        <v>21469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>
        <v>1119989</v>
      </c>
      <c r="H26" s="18">
        <v>405087</v>
      </c>
      <c r="I26" s="18">
        <f t="shared" si="1"/>
        <v>714902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/>
      <c r="H28" s="18"/>
      <c r="I28" s="18">
        <f t="shared" si="1"/>
        <v>0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/>
      <c r="C31" s="18"/>
      <c r="D31" s="18"/>
      <c r="E31" s="18"/>
      <c r="F31" s="17" t="s">
        <v>57</v>
      </c>
      <c r="G31" s="18"/>
      <c r="H31" s="18"/>
      <c r="I31" s="18">
        <f t="shared" si="1"/>
        <v>0</v>
      </c>
    </row>
    <row r="32" spans="1:9" x14ac:dyDescent="0.4">
      <c r="A32" s="1"/>
      <c r="B32" s="17"/>
      <c r="C32" s="18"/>
      <c r="D32" s="18"/>
      <c r="E32" s="18"/>
      <c r="F32" s="17" t="s">
        <v>58</v>
      </c>
      <c r="G32" s="18">
        <v>3225827</v>
      </c>
      <c r="H32" s="18">
        <v>2949344</v>
      </c>
      <c r="I32" s="18">
        <f t="shared" si="1"/>
        <v>276483</v>
      </c>
    </row>
    <row r="33" spans="1:9" x14ac:dyDescent="0.4">
      <c r="A33" s="1"/>
      <c r="B33" s="17"/>
      <c r="C33" s="18"/>
      <c r="D33" s="18"/>
      <c r="E33" s="18"/>
      <c r="F33" s="17" t="s">
        <v>59</v>
      </c>
      <c r="G33" s="18"/>
      <c r="H33" s="18"/>
      <c r="I33" s="18">
        <f t="shared" si="1"/>
        <v>0</v>
      </c>
    </row>
    <row r="34" spans="1:9" x14ac:dyDescent="0.4">
      <c r="A34" s="1"/>
      <c r="B34" s="13" t="s">
        <v>60</v>
      </c>
      <c r="C34" s="14">
        <f>+C35 +C39</f>
        <v>370042878</v>
      </c>
      <c r="D34" s="14">
        <f>+D35 +D39</f>
        <v>374351358</v>
      </c>
      <c r="E34" s="14">
        <f t="shared" si="0"/>
        <v>-4308480</v>
      </c>
      <c r="F34" s="13" t="s">
        <v>61</v>
      </c>
      <c r="G34" s="14">
        <f>+G35+G36+G37+G38+G39+G40+G41+G42+G43+G44+G45+G46+G47</f>
        <v>21580000</v>
      </c>
      <c r="H34" s="14">
        <f>+H35+H36+H37+H38+H39+H40+H41+H42+H43+H44+H45+H46+H47</f>
        <v>24700000</v>
      </c>
      <c r="I34" s="14">
        <f t="shared" si="1"/>
        <v>-3120000</v>
      </c>
    </row>
    <row r="35" spans="1:9" x14ac:dyDescent="0.4">
      <c r="A35" s="1"/>
      <c r="B35" s="13" t="s">
        <v>62</v>
      </c>
      <c r="C35" s="14">
        <f>+C36+C37+C38</f>
        <v>361532258</v>
      </c>
      <c r="D35" s="14">
        <f>+D36+D37+D38</f>
        <v>367120231</v>
      </c>
      <c r="E35" s="14">
        <f t="shared" si="0"/>
        <v>-5587973</v>
      </c>
      <c r="F35" s="15" t="s">
        <v>63</v>
      </c>
      <c r="G35" s="16"/>
      <c r="H35" s="16"/>
      <c r="I35" s="16">
        <f t="shared" si="1"/>
        <v>0</v>
      </c>
    </row>
    <row r="36" spans="1:9" x14ac:dyDescent="0.4">
      <c r="A36" s="1"/>
      <c r="B36" s="15" t="s">
        <v>64</v>
      </c>
      <c r="C36" s="16">
        <v>250156265</v>
      </c>
      <c r="D36" s="16">
        <v>250156265</v>
      </c>
      <c r="E36" s="16">
        <f t="shared" si="0"/>
        <v>0</v>
      </c>
      <c r="F36" s="17" t="s">
        <v>65</v>
      </c>
      <c r="G36" s="18">
        <v>21580000</v>
      </c>
      <c r="H36" s="18">
        <v>24700000</v>
      </c>
      <c r="I36" s="18">
        <f t="shared" si="1"/>
        <v>-3120000</v>
      </c>
    </row>
    <row r="37" spans="1:9" x14ac:dyDescent="0.4">
      <c r="A37" s="1"/>
      <c r="B37" s="17" t="s">
        <v>66</v>
      </c>
      <c r="C37" s="18">
        <v>111375993</v>
      </c>
      <c r="D37" s="18">
        <v>116963966</v>
      </c>
      <c r="E37" s="18">
        <f t="shared" si="0"/>
        <v>-5587973</v>
      </c>
      <c r="F37" s="17" t="s">
        <v>67</v>
      </c>
      <c r="G37" s="18"/>
      <c r="H37" s="18"/>
      <c r="I37" s="18">
        <f t="shared" si="1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0"/>
        <v>0</v>
      </c>
      <c r="F38" s="17" t="s">
        <v>69</v>
      </c>
      <c r="G38" s="18"/>
      <c r="H38" s="18"/>
      <c r="I38" s="18">
        <f t="shared" si="1"/>
        <v>0</v>
      </c>
    </row>
    <row r="39" spans="1:9" x14ac:dyDescent="0.4">
      <c r="A39" s="1"/>
      <c r="B39" s="13" t="s">
        <v>70</v>
      </c>
      <c r="C39" s="14">
        <f>+C40+C41+C42+C43+C44+C45+C46+C47+C48+C49+C50+C51+C52+C53+C54+C55+C56+C57+C58+C59+C60+C61+C62+C63+C64+C65-ABS(C66)-ABS(C67)</f>
        <v>8510620</v>
      </c>
      <c r="D39" s="14">
        <f>+D40+D41+D42+D43+D44+D45+D46+D47+D48+D49+D50+D51+D52+D53+D54+D55+D56+D57+D58+D59+D60+D61+D62+D63+D64+D65-ABS(D66)-ABS(D67)</f>
        <v>7231127</v>
      </c>
      <c r="E39" s="14">
        <f t="shared" si="0"/>
        <v>1279493</v>
      </c>
      <c r="F39" s="17" t="s">
        <v>71</v>
      </c>
      <c r="G39" s="18"/>
      <c r="H39" s="18"/>
      <c r="I39" s="18">
        <f t="shared" si="1"/>
        <v>0</v>
      </c>
    </row>
    <row r="40" spans="1:9" x14ac:dyDescent="0.4">
      <c r="A40" s="1"/>
      <c r="B40" s="15" t="s">
        <v>64</v>
      </c>
      <c r="C40" s="16"/>
      <c r="D40" s="16"/>
      <c r="E40" s="16">
        <f t="shared" si="0"/>
        <v>0</v>
      </c>
      <c r="F40" s="17" t="s">
        <v>72</v>
      </c>
      <c r="G40" s="18"/>
      <c r="H40" s="18"/>
      <c r="I40" s="18">
        <f t="shared" si="1"/>
        <v>0</v>
      </c>
    </row>
    <row r="41" spans="1:9" x14ac:dyDescent="0.4">
      <c r="A41" s="1"/>
      <c r="B41" s="17" t="s">
        <v>66</v>
      </c>
      <c r="C41" s="18"/>
      <c r="D41" s="18"/>
      <c r="E41" s="18">
        <f t="shared" si="0"/>
        <v>0</v>
      </c>
      <c r="F41" s="17" t="s">
        <v>73</v>
      </c>
      <c r="G41" s="18"/>
      <c r="H41" s="18"/>
      <c r="I41" s="18">
        <f t="shared" si="1"/>
        <v>0</v>
      </c>
    </row>
    <row r="42" spans="1:9" x14ac:dyDescent="0.4">
      <c r="A42" s="1"/>
      <c r="B42" s="17" t="s">
        <v>74</v>
      </c>
      <c r="C42" s="18">
        <v>1063270</v>
      </c>
      <c r="D42" s="18">
        <v>1159128</v>
      </c>
      <c r="E42" s="18">
        <f t="shared" si="0"/>
        <v>-95858</v>
      </c>
      <c r="F42" s="17" t="s">
        <v>75</v>
      </c>
      <c r="G42" s="18"/>
      <c r="H42" s="18"/>
      <c r="I42" s="18">
        <f t="shared" si="1"/>
        <v>0</v>
      </c>
    </row>
    <row r="43" spans="1:9" x14ac:dyDescent="0.4">
      <c r="A43" s="1"/>
      <c r="B43" s="17" t="s">
        <v>76</v>
      </c>
      <c r="C43" s="18"/>
      <c r="D43" s="18"/>
      <c r="E43" s="18">
        <f t="shared" si="0"/>
        <v>0</v>
      </c>
      <c r="F43" s="17" t="s">
        <v>77</v>
      </c>
      <c r="G43" s="18"/>
      <c r="H43" s="18"/>
      <c r="I43" s="18">
        <f t="shared" si="1"/>
        <v>0</v>
      </c>
    </row>
    <row r="44" spans="1:9" x14ac:dyDescent="0.4">
      <c r="A44" s="1"/>
      <c r="B44" s="17" t="s">
        <v>78</v>
      </c>
      <c r="C44" s="18">
        <v>234167</v>
      </c>
      <c r="D44" s="18">
        <v>301302</v>
      </c>
      <c r="E44" s="18">
        <f t="shared" si="0"/>
        <v>-67135</v>
      </c>
      <c r="F44" s="17" t="s">
        <v>79</v>
      </c>
      <c r="G44" s="18"/>
      <c r="H44" s="18"/>
      <c r="I44" s="18">
        <f t="shared" si="1"/>
        <v>0</v>
      </c>
    </row>
    <row r="45" spans="1:9" x14ac:dyDescent="0.4">
      <c r="A45" s="1"/>
      <c r="B45" s="17" t="s">
        <v>80</v>
      </c>
      <c r="C45" s="18">
        <v>4</v>
      </c>
      <c r="D45" s="18">
        <v>4</v>
      </c>
      <c r="E45" s="18">
        <f t="shared" si="0"/>
        <v>0</v>
      </c>
      <c r="F45" s="17" t="s">
        <v>81</v>
      </c>
      <c r="G45" s="18"/>
      <c r="H45" s="18"/>
      <c r="I45" s="18">
        <f t="shared" si="1"/>
        <v>0</v>
      </c>
    </row>
    <row r="46" spans="1:9" x14ac:dyDescent="0.4">
      <c r="A46" s="1"/>
      <c r="B46" s="17" t="s">
        <v>82</v>
      </c>
      <c r="C46" s="18">
        <v>1404060</v>
      </c>
      <c r="D46" s="18">
        <v>2083914</v>
      </c>
      <c r="E46" s="18">
        <f t="shared" si="0"/>
        <v>-679854</v>
      </c>
      <c r="F46" s="17" t="s">
        <v>83</v>
      </c>
      <c r="G46" s="18"/>
      <c r="H46" s="18"/>
      <c r="I46" s="18">
        <f t="shared" si="1"/>
        <v>0</v>
      </c>
    </row>
    <row r="47" spans="1:9" x14ac:dyDescent="0.4">
      <c r="A47" s="1"/>
      <c r="B47" s="17" t="s">
        <v>84</v>
      </c>
      <c r="C47" s="18"/>
      <c r="D47" s="18"/>
      <c r="E47" s="18">
        <f t="shared" si="0"/>
        <v>0</v>
      </c>
      <c r="F47" s="17" t="s">
        <v>85</v>
      </c>
      <c r="G47" s="18"/>
      <c r="H47" s="18"/>
      <c r="I47" s="18">
        <f t="shared" si="1"/>
        <v>0</v>
      </c>
    </row>
    <row r="48" spans="1:9" x14ac:dyDescent="0.4">
      <c r="A48" s="1"/>
      <c r="B48" s="17" t="s">
        <v>86</v>
      </c>
      <c r="C48" s="18"/>
      <c r="D48" s="18"/>
      <c r="E48" s="18">
        <f t="shared" si="0"/>
        <v>0</v>
      </c>
      <c r="F48" s="13" t="s">
        <v>87</v>
      </c>
      <c r="G48" s="14">
        <f>+G7 +G34</f>
        <v>29664646</v>
      </c>
      <c r="H48" s="14">
        <f>+H7 +H34</f>
        <v>32137246</v>
      </c>
      <c r="I48" s="14">
        <f t="shared" si="1"/>
        <v>-2472600</v>
      </c>
    </row>
    <row r="49" spans="1:9" x14ac:dyDescent="0.4">
      <c r="A49" s="1"/>
      <c r="B49" s="17" t="s">
        <v>88</v>
      </c>
      <c r="C49" s="18"/>
      <c r="D49" s="18"/>
      <c r="E49" s="18">
        <f t="shared" si="0"/>
        <v>0</v>
      </c>
      <c r="F49" s="19" t="s">
        <v>89</v>
      </c>
      <c r="G49" s="20"/>
      <c r="H49" s="20"/>
      <c r="I49" s="21"/>
    </row>
    <row r="50" spans="1:9" x14ac:dyDescent="0.4">
      <c r="A50" s="1"/>
      <c r="B50" s="17" t="s">
        <v>90</v>
      </c>
      <c r="C50" s="18"/>
      <c r="D50" s="18"/>
      <c r="E50" s="18">
        <f t="shared" si="0"/>
        <v>0</v>
      </c>
      <c r="F50" s="15" t="s">
        <v>91</v>
      </c>
      <c r="G50" s="16">
        <v>10280640</v>
      </c>
      <c r="H50" s="16">
        <v>10280640</v>
      </c>
      <c r="I50" s="16">
        <f t="shared" si="1"/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0"/>
        <v>0</v>
      </c>
      <c r="F51" s="17" t="s">
        <v>93</v>
      </c>
      <c r="G51" s="18">
        <v>106322093</v>
      </c>
      <c r="H51" s="18">
        <v>111460542</v>
      </c>
      <c r="I51" s="18">
        <f t="shared" si="1"/>
        <v>-5138449</v>
      </c>
    </row>
    <row r="52" spans="1:9" x14ac:dyDescent="0.4">
      <c r="A52" s="1"/>
      <c r="B52" s="17" t="s">
        <v>94</v>
      </c>
      <c r="C52" s="18"/>
      <c r="D52" s="18"/>
      <c r="E52" s="18">
        <f t="shared" si="0"/>
        <v>0</v>
      </c>
      <c r="F52" s="17" t="s">
        <v>95</v>
      </c>
      <c r="G52" s="18">
        <f>+G53+G54+G55+G56+G57+G58</f>
        <v>5579119</v>
      </c>
      <c r="H52" s="18">
        <f>+H53+H54+H55+H56+H57+H58</f>
        <v>8296779</v>
      </c>
      <c r="I52" s="18">
        <f t="shared" si="1"/>
        <v>-2717660</v>
      </c>
    </row>
    <row r="53" spans="1:9" x14ac:dyDescent="0.4">
      <c r="A53" s="1"/>
      <c r="B53" s="17" t="s">
        <v>96</v>
      </c>
      <c r="C53" s="18"/>
      <c r="D53" s="18"/>
      <c r="E53" s="18">
        <f t="shared" si="0"/>
        <v>0</v>
      </c>
      <c r="F53" s="17" t="s">
        <v>97</v>
      </c>
      <c r="G53" s="18"/>
      <c r="H53" s="18"/>
      <c r="I53" s="18">
        <f t="shared" si="1"/>
        <v>0</v>
      </c>
    </row>
    <row r="54" spans="1:9" x14ac:dyDescent="0.4">
      <c r="A54" s="1"/>
      <c r="B54" s="17" t="s">
        <v>98</v>
      </c>
      <c r="C54" s="18"/>
      <c r="D54" s="18"/>
      <c r="E54" s="18">
        <f t="shared" si="0"/>
        <v>0</v>
      </c>
      <c r="F54" s="17" t="s">
        <v>99</v>
      </c>
      <c r="G54" s="18"/>
      <c r="H54" s="18"/>
      <c r="I54" s="18">
        <f t="shared" si="1"/>
        <v>0</v>
      </c>
    </row>
    <row r="55" spans="1:9" x14ac:dyDescent="0.4">
      <c r="A55" s="1"/>
      <c r="B55" s="17" t="s">
        <v>100</v>
      </c>
      <c r="C55" s="18"/>
      <c r="D55" s="18"/>
      <c r="E55" s="18">
        <f t="shared" si="0"/>
        <v>0</v>
      </c>
      <c r="F55" s="17" t="s">
        <v>101</v>
      </c>
      <c r="G55" s="18">
        <v>1500000</v>
      </c>
      <c r="H55" s="18">
        <v>1500000</v>
      </c>
      <c r="I55" s="18">
        <f t="shared" si="1"/>
        <v>0</v>
      </c>
    </row>
    <row r="56" spans="1:9" x14ac:dyDescent="0.4">
      <c r="A56" s="1"/>
      <c r="B56" s="17" t="s">
        <v>102</v>
      </c>
      <c r="C56" s="18"/>
      <c r="D56" s="18"/>
      <c r="E56" s="18">
        <f t="shared" si="0"/>
        <v>0</v>
      </c>
      <c r="F56" s="17" t="s">
        <v>103</v>
      </c>
      <c r="G56" s="18">
        <v>2929140</v>
      </c>
      <c r="H56" s="18">
        <v>5646800</v>
      </c>
      <c r="I56" s="18">
        <f t="shared" si="1"/>
        <v>-2717660</v>
      </c>
    </row>
    <row r="57" spans="1:9" x14ac:dyDescent="0.4">
      <c r="A57" s="1"/>
      <c r="B57" s="17" t="s">
        <v>104</v>
      </c>
      <c r="C57" s="18"/>
      <c r="D57" s="18"/>
      <c r="E57" s="18">
        <f t="shared" si="0"/>
        <v>0</v>
      </c>
      <c r="F57" s="17" t="s">
        <v>105</v>
      </c>
      <c r="G57" s="18">
        <v>1149979</v>
      </c>
      <c r="H57" s="18">
        <v>1149979</v>
      </c>
      <c r="I57" s="18">
        <f t="shared" si="1"/>
        <v>0</v>
      </c>
    </row>
    <row r="58" spans="1:9" x14ac:dyDescent="0.4">
      <c r="A58" s="1"/>
      <c r="B58" s="17" t="s">
        <v>106</v>
      </c>
      <c r="C58" s="18">
        <v>1500000</v>
      </c>
      <c r="D58" s="18">
        <v>1500000</v>
      </c>
      <c r="E58" s="18">
        <f t="shared" si="0"/>
        <v>0</v>
      </c>
      <c r="F58" s="17" t="s">
        <v>107</v>
      </c>
      <c r="G58" s="18"/>
      <c r="H58" s="18"/>
      <c r="I58" s="18">
        <f t="shared" si="1"/>
        <v>0</v>
      </c>
    </row>
    <row r="59" spans="1:9" x14ac:dyDescent="0.4">
      <c r="A59" s="1"/>
      <c r="B59" s="17" t="s">
        <v>108</v>
      </c>
      <c r="C59" s="18">
        <v>2929140</v>
      </c>
      <c r="D59" s="18">
        <v>646800</v>
      </c>
      <c r="E59" s="18">
        <f t="shared" si="0"/>
        <v>2282340</v>
      </c>
      <c r="F59" s="17" t="s">
        <v>109</v>
      </c>
      <c r="G59" s="18">
        <v>266211526</v>
      </c>
      <c r="H59" s="18">
        <v>250106844</v>
      </c>
      <c r="I59" s="18">
        <f t="shared" si="1"/>
        <v>16104682</v>
      </c>
    </row>
    <row r="60" spans="1:9" x14ac:dyDescent="0.4">
      <c r="A60" s="1"/>
      <c r="B60" s="17" t="s">
        <v>110</v>
      </c>
      <c r="C60" s="18">
        <v>1149979</v>
      </c>
      <c r="D60" s="18">
        <v>1149979</v>
      </c>
      <c r="E60" s="18">
        <f t="shared" si="0"/>
        <v>0</v>
      </c>
      <c r="F60" s="17" t="s">
        <v>111</v>
      </c>
      <c r="G60" s="18">
        <v>13387022</v>
      </c>
      <c r="H60" s="18">
        <v>8441340</v>
      </c>
      <c r="I60" s="18">
        <f t="shared" si="1"/>
        <v>4945682</v>
      </c>
    </row>
    <row r="61" spans="1:9" x14ac:dyDescent="0.4">
      <c r="A61" s="1"/>
      <c r="B61" s="17" t="s">
        <v>112</v>
      </c>
      <c r="C61" s="18"/>
      <c r="D61" s="18"/>
      <c r="E61" s="18">
        <f t="shared" si="0"/>
        <v>0</v>
      </c>
      <c r="F61" s="17"/>
      <c r="G61" s="18"/>
      <c r="H61" s="18"/>
      <c r="I61" s="18"/>
    </row>
    <row r="62" spans="1:9" x14ac:dyDescent="0.4">
      <c r="A62" s="1"/>
      <c r="B62" s="17" t="s">
        <v>113</v>
      </c>
      <c r="C62" s="18">
        <v>10000</v>
      </c>
      <c r="D62" s="18">
        <v>10000</v>
      </c>
      <c r="E62" s="18">
        <f t="shared" si="0"/>
        <v>0</v>
      </c>
      <c r="F62" s="17"/>
      <c r="G62" s="18"/>
      <c r="H62" s="18"/>
      <c r="I62" s="18"/>
    </row>
    <row r="63" spans="1:9" x14ac:dyDescent="0.4">
      <c r="A63" s="1"/>
      <c r="B63" s="17" t="s">
        <v>114</v>
      </c>
      <c r="C63" s="18">
        <v>220000</v>
      </c>
      <c r="D63" s="18">
        <v>380000</v>
      </c>
      <c r="E63" s="18">
        <f t="shared" si="0"/>
        <v>-160000</v>
      </c>
      <c r="F63" s="17"/>
      <c r="G63" s="18"/>
      <c r="H63" s="18"/>
      <c r="I63" s="18"/>
    </row>
    <row r="64" spans="1:9" x14ac:dyDescent="0.4">
      <c r="A64" s="1"/>
      <c r="B64" s="17" t="s">
        <v>115</v>
      </c>
      <c r="C64" s="18"/>
      <c r="D64" s="18"/>
      <c r="E64" s="18">
        <f t="shared" si="0"/>
        <v>0</v>
      </c>
      <c r="F64" s="17"/>
      <c r="G64" s="18"/>
      <c r="H64" s="18"/>
      <c r="I64" s="18"/>
    </row>
    <row r="65" spans="1:9" x14ac:dyDescent="0.4">
      <c r="A65" s="1"/>
      <c r="B65" s="17" t="s">
        <v>116</v>
      </c>
      <c r="C65" s="18"/>
      <c r="D65" s="18"/>
      <c r="E65" s="18">
        <f t="shared" si="0"/>
        <v>0</v>
      </c>
      <c r="F65" s="17"/>
      <c r="G65" s="18"/>
      <c r="H65" s="18"/>
      <c r="I65" s="18"/>
    </row>
    <row r="66" spans="1:9" x14ac:dyDescent="0.4">
      <c r="A66" s="1"/>
      <c r="B66" s="17" t="s">
        <v>53</v>
      </c>
      <c r="C66" s="18"/>
      <c r="D66" s="18"/>
      <c r="E66" s="18">
        <f t="shared" si="0"/>
        <v>0</v>
      </c>
      <c r="F66" s="22"/>
      <c r="G66" s="23"/>
      <c r="H66" s="23"/>
      <c r="I66" s="23"/>
    </row>
    <row r="67" spans="1:9" x14ac:dyDescent="0.4">
      <c r="A67" s="1"/>
      <c r="B67" s="22" t="s">
        <v>55</v>
      </c>
      <c r="C67" s="23"/>
      <c r="D67" s="23"/>
      <c r="E67" s="23">
        <f t="shared" si="0"/>
        <v>0</v>
      </c>
      <c r="F67" s="13" t="s">
        <v>117</v>
      </c>
      <c r="G67" s="14">
        <f>+G50 +G51 +G52 +G59</f>
        <v>388393378</v>
      </c>
      <c r="H67" s="14">
        <f>+H50 +H51 +H52 +H59</f>
        <v>380144805</v>
      </c>
      <c r="I67" s="14">
        <f t="shared" si="1"/>
        <v>8248573</v>
      </c>
    </row>
    <row r="68" spans="1:9" x14ac:dyDescent="0.4">
      <c r="A68" s="1"/>
      <c r="B68" s="13" t="s">
        <v>118</v>
      </c>
      <c r="C68" s="14">
        <f>+C7 +C34</f>
        <v>418058024</v>
      </c>
      <c r="D68" s="14">
        <f>+D7 +D34</f>
        <v>412282051</v>
      </c>
      <c r="E68" s="14">
        <f t="shared" si="0"/>
        <v>5775973</v>
      </c>
      <c r="F68" s="24" t="s">
        <v>119</v>
      </c>
      <c r="G68" s="25">
        <f>+G48 +G67</f>
        <v>418058024</v>
      </c>
      <c r="H68" s="25">
        <f>+H48 +H67</f>
        <v>412282051</v>
      </c>
      <c r="I68" s="25">
        <f t="shared" si="1"/>
        <v>5775973</v>
      </c>
    </row>
  </sheetData>
  <mergeCells count="5">
    <mergeCell ref="B2:I2"/>
    <mergeCell ref="B3:I3"/>
    <mergeCell ref="B5:E5"/>
    <mergeCell ref="F5:I5"/>
    <mergeCell ref="F49:I4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6FA5-12EC-458F-8D5C-AAD5BECC1C1B}">
  <sheetPr>
    <pageSetUpPr fitToPage="1"/>
  </sheetPr>
  <dimension ref="A1:I68"/>
  <sheetViews>
    <sheetView showGridLines="0" tabSelected="1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120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+C8+C9+C10+C11+C12+C13+C14+C15+C16+C17+C18+C19+C20+C21+C22+C23+C24+C25+C26+C27+C28-ABS(C29)-ABS(C30)</f>
        <v>31016009</v>
      </c>
      <c r="D7" s="14">
        <f>+D8+D9+D10+D11+D12+D13+D14+D15+D16+D17+D18+D19+D20+D21+D22+D23+D24+D25+D26+D27+D28-ABS(D29)-ABS(D30)</f>
        <v>24061085</v>
      </c>
      <c r="E7" s="14">
        <f>C7-D7</f>
        <v>6954924</v>
      </c>
      <c r="F7" s="13" t="s">
        <v>10</v>
      </c>
      <c r="G7" s="14">
        <f>+G8+G9+G10+G11+G12+G13+G14+G15+G16+G17+G18+G19+G20+G21+G22+G23+G24+G25+G26+G27+G28+G29+G30+G31+G32+G33</f>
        <v>1763792</v>
      </c>
      <c r="H7" s="14">
        <f>+H8+H9+H10+H11+H12+H13+H14+H15+H16+H17+H18+H19+H20+H21+H22+H23+H24+H25+H26+H27+H28+H29+H30+H31+H32+H33</f>
        <v>1883460</v>
      </c>
      <c r="I7" s="14">
        <f>G7-H7</f>
        <v>-119668</v>
      </c>
    </row>
    <row r="8" spans="1:9" x14ac:dyDescent="0.4">
      <c r="A8" s="1"/>
      <c r="B8" s="15" t="s">
        <v>11</v>
      </c>
      <c r="C8" s="16">
        <v>20977485</v>
      </c>
      <c r="D8" s="16">
        <v>14302826</v>
      </c>
      <c r="E8" s="16">
        <f t="shared" ref="E8:E30" si="0">C8-D8</f>
        <v>6674659</v>
      </c>
      <c r="F8" s="15" t="s">
        <v>12</v>
      </c>
      <c r="G8" s="16"/>
      <c r="H8" s="16"/>
      <c r="I8" s="16">
        <f t="shared" ref="I8:I48" si="1">G8-H8</f>
        <v>0</v>
      </c>
    </row>
    <row r="9" spans="1:9" x14ac:dyDescent="0.4">
      <c r="A9" s="1"/>
      <c r="B9" s="17" t="s">
        <v>13</v>
      </c>
      <c r="C9" s="18">
        <v>9060524</v>
      </c>
      <c r="D9" s="18">
        <v>8798259</v>
      </c>
      <c r="E9" s="18">
        <f t="shared" si="0"/>
        <v>262265</v>
      </c>
      <c r="F9" s="17" t="s">
        <v>14</v>
      </c>
      <c r="G9" s="18"/>
      <c r="H9" s="18"/>
      <c r="I9" s="18">
        <f t="shared" si="1"/>
        <v>0</v>
      </c>
    </row>
    <row r="10" spans="1:9" x14ac:dyDescent="0.4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>
        <v>270000</v>
      </c>
      <c r="H10" s="18"/>
      <c r="I10" s="18">
        <f t="shared" si="1"/>
        <v>270000</v>
      </c>
    </row>
    <row r="11" spans="1:9" x14ac:dyDescent="0.4">
      <c r="A11" s="1"/>
      <c r="B11" s="17" t="s">
        <v>17</v>
      </c>
      <c r="C11" s="18">
        <v>435000</v>
      </c>
      <c r="D11" s="18">
        <v>435000</v>
      </c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x14ac:dyDescent="0.4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x14ac:dyDescent="0.4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x14ac:dyDescent="0.4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x14ac:dyDescent="0.4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x14ac:dyDescent="0.4">
      <c r="A16" s="1"/>
      <c r="B16" s="17" t="s">
        <v>27</v>
      </c>
      <c r="C16" s="18">
        <v>543000</v>
      </c>
      <c r="D16" s="18">
        <v>525000</v>
      </c>
      <c r="E16" s="18">
        <f t="shared" si="0"/>
        <v>18000</v>
      </c>
      <c r="F16" s="17" t="s">
        <v>28</v>
      </c>
      <c r="G16" s="18"/>
      <c r="H16" s="18"/>
      <c r="I16" s="18">
        <f t="shared" si="1"/>
        <v>0</v>
      </c>
    </row>
    <row r="17" spans="1:9" x14ac:dyDescent="0.4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x14ac:dyDescent="0.4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x14ac:dyDescent="0.4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x14ac:dyDescent="0.4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x14ac:dyDescent="0.4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x14ac:dyDescent="0.4">
      <c r="A22" s="1"/>
      <c r="B22" s="17" t="s">
        <v>39</v>
      </c>
      <c r="C22" s="18"/>
      <c r="D22" s="18"/>
      <c r="E22" s="18">
        <f t="shared" si="0"/>
        <v>0</v>
      </c>
      <c r="F22" s="17" t="s">
        <v>40</v>
      </c>
      <c r="G22" s="18"/>
      <c r="H22" s="18"/>
      <c r="I22" s="18">
        <f t="shared" si="1"/>
        <v>0</v>
      </c>
    </row>
    <row r="23" spans="1:9" x14ac:dyDescent="0.4">
      <c r="A23" s="1"/>
      <c r="B23" s="17" t="s">
        <v>41</v>
      </c>
      <c r="C23" s="18"/>
      <c r="D23" s="18"/>
      <c r="E23" s="18">
        <f t="shared" si="0"/>
        <v>0</v>
      </c>
      <c r="F23" s="17" t="s">
        <v>42</v>
      </c>
      <c r="G23" s="18"/>
      <c r="H23" s="18"/>
      <c r="I23" s="18">
        <f t="shared" si="1"/>
        <v>0</v>
      </c>
    </row>
    <row r="24" spans="1:9" x14ac:dyDescent="0.4">
      <c r="A24" s="1"/>
      <c r="B24" s="17" t="s">
        <v>43</v>
      </c>
      <c r="C24" s="18"/>
      <c r="D24" s="18"/>
      <c r="E24" s="18">
        <f t="shared" si="0"/>
        <v>0</v>
      </c>
      <c r="F24" s="17" t="s">
        <v>44</v>
      </c>
      <c r="G24" s="18"/>
      <c r="H24" s="18"/>
      <c r="I24" s="18">
        <f t="shared" si="1"/>
        <v>0</v>
      </c>
    </row>
    <row r="25" spans="1:9" x14ac:dyDescent="0.4">
      <c r="A25" s="1"/>
      <c r="B25" s="17" t="s">
        <v>45</v>
      </c>
      <c r="C25" s="18"/>
      <c r="D25" s="18"/>
      <c r="E25" s="18">
        <f t="shared" si="0"/>
        <v>0</v>
      </c>
      <c r="F25" s="17" t="s">
        <v>46</v>
      </c>
      <c r="G25" s="18"/>
      <c r="H25" s="18"/>
      <c r="I25" s="18">
        <f t="shared" si="1"/>
        <v>0</v>
      </c>
    </row>
    <row r="26" spans="1:9" x14ac:dyDescent="0.4">
      <c r="A26" s="1"/>
      <c r="B26" s="17" t="s">
        <v>47</v>
      </c>
      <c r="C26" s="18"/>
      <c r="D26" s="18"/>
      <c r="E26" s="18">
        <f t="shared" si="0"/>
        <v>0</v>
      </c>
      <c r="F26" s="17" t="s">
        <v>48</v>
      </c>
      <c r="G26" s="18">
        <v>81470</v>
      </c>
      <c r="H26" s="18">
        <v>126312</v>
      </c>
      <c r="I26" s="18">
        <f t="shared" si="1"/>
        <v>-44842</v>
      </c>
    </row>
    <row r="27" spans="1:9" x14ac:dyDescent="0.4">
      <c r="A27" s="1"/>
      <c r="B27" s="17" t="s">
        <v>49</v>
      </c>
      <c r="C27" s="18"/>
      <c r="D27" s="18"/>
      <c r="E27" s="18">
        <f t="shared" si="0"/>
        <v>0</v>
      </c>
      <c r="F27" s="17" t="s">
        <v>50</v>
      </c>
      <c r="G27" s="18"/>
      <c r="H27" s="18"/>
      <c r="I27" s="18">
        <f t="shared" si="1"/>
        <v>0</v>
      </c>
    </row>
    <row r="28" spans="1:9" x14ac:dyDescent="0.4">
      <c r="A28" s="1"/>
      <c r="B28" s="17" t="s">
        <v>51</v>
      </c>
      <c r="C28" s="18"/>
      <c r="D28" s="18"/>
      <c r="E28" s="18">
        <f t="shared" si="0"/>
        <v>0</v>
      </c>
      <c r="F28" s="17" t="s">
        <v>52</v>
      </c>
      <c r="G28" s="18"/>
      <c r="H28" s="18"/>
      <c r="I28" s="18">
        <f t="shared" si="1"/>
        <v>0</v>
      </c>
    </row>
    <row r="29" spans="1:9" x14ac:dyDescent="0.4">
      <c r="A29" s="1"/>
      <c r="B29" s="17" t="s">
        <v>53</v>
      </c>
      <c r="C29" s="18"/>
      <c r="D29" s="18"/>
      <c r="E29" s="18">
        <f t="shared" si="0"/>
        <v>0</v>
      </c>
      <c r="F29" s="17" t="s">
        <v>54</v>
      </c>
      <c r="G29" s="18"/>
      <c r="H29" s="18"/>
      <c r="I29" s="18">
        <f t="shared" si="1"/>
        <v>0</v>
      </c>
    </row>
    <row r="30" spans="1:9" x14ac:dyDescent="0.4">
      <c r="A30" s="1"/>
      <c r="B30" s="17" t="s">
        <v>55</v>
      </c>
      <c r="C30" s="18"/>
      <c r="D30" s="18"/>
      <c r="E30" s="18">
        <f t="shared" si="0"/>
        <v>0</v>
      </c>
      <c r="F30" s="17" t="s">
        <v>56</v>
      </c>
      <c r="G30" s="18"/>
      <c r="H30" s="18"/>
      <c r="I30" s="18">
        <f t="shared" si="1"/>
        <v>0</v>
      </c>
    </row>
    <row r="31" spans="1:9" x14ac:dyDescent="0.4">
      <c r="A31" s="1"/>
      <c r="B31" s="17"/>
      <c r="C31" s="18"/>
      <c r="D31" s="18"/>
      <c r="E31" s="18"/>
      <c r="F31" s="17" t="s">
        <v>57</v>
      </c>
      <c r="G31" s="18"/>
      <c r="H31" s="18"/>
      <c r="I31" s="18">
        <f t="shared" si="1"/>
        <v>0</v>
      </c>
    </row>
    <row r="32" spans="1:9" x14ac:dyDescent="0.4">
      <c r="A32" s="1"/>
      <c r="B32" s="17"/>
      <c r="C32" s="18"/>
      <c r="D32" s="18"/>
      <c r="E32" s="18"/>
      <c r="F32" s="17" t="s">
        <v>58</v>
      </c>
      <c r="G32" s="18">
        <v>1412322</v>
      </c>
      <c r="H32" s="18">
        <v>1757148</v>
      </c>
      <c r="I32" s="18">
        <f t="shared" si="1"/>
        <v>-344826</v>
      </c>
    </row>
    <row r="33" spans="1:9" x14ac:dyDescent="0.4">
      <c r="A33" s="1"/>
      <c r="B33" s="17"/>
      <c r="C33" s="18"/>
      <c r="D33" s="18"/>
      <c r="E33" s="18"/>
      <c r="F33" s="17" t="s">
        <v>59</v>
      </c>
      <c r="G33" s="18"/>
      <c r="H33" s="18"/>
      <c r="I33" s="18">
        <f t="shared" si="1"/>
        <v>0</v>
      </c>
    </row>
    <row r="34" spans="1:9" x14ac:dyDescent="0.4">
      <c r="A34" s="1"/>
      <c r="B34" s="13" t="s">
        <v>60</v>
      </c>
      <c r="C34" s="14">
        <f>+C35 +C39</f>
        <v>73589759</v>
      </c>
      <c r="D34" s="14">
        <f>+D35 +D39</f>
        <v>77018443</v>
      </c>
      <c r="E34" s="14">
        <f t="shared" ref="E34:E68" si="2">C34-D34</f>
        <v>-3428684</v>
      </c>
      <c r="F34" s="13" t="s">
        <v>61</v>
      </c>
      <c r="G34" s="14">
        <f>+G35+G36+G37+G38+G39+G40+G41+G42+G43+G44+G45+G46+G47</f>
        <v>0</v>
      </c>
      <c r="H34" s="14">
        <f>+H35+H36+H37+H38+H39+H40+H41+H42+H43+H44+H45+H46+H47</f>
        <v>0</v>
      </c>
      <c r="I34" s="14">
        <f t="shared" si="1"/>
        <v>0</v>
      </c>
    </row>
    <row r="35" spans="1:9" x14ac:dyDescent="0.4">
      <c r="A35" s="1"/>
      <c r="B35" s="13" t="s">
        <v>62</v>
      </c>
      <c r="C35" s="14">
        <f>+C36+C37+C38</f>
        <v>69985671</v>
      </c>
      <c r="D35" s="14">
        <f>+D36+D37+D38</f>
        <v>73273816</v>
      </c>
      <c r="E35" s="14">
        <f t="shared" si="2"/>
        <v>-3288145</v>
      </c>
      <c r="F35" s="15" t="s">
        <v>63</v>
      </c>
      <c r="G35" s="16"/>
      <c r="H35" s="16"/>
      <c r="I35" s="16">
        <f t="shared" si="1"/>
        <v>0</v>
      </c>
    </row>
    <row r="36" spans="1:9" x14ac:dyDescent="0.4">
      <c r="A36" s="1"/>
      <c r="B36" s="15" t="s">
        <v>64</v>
      </c>
      <c r="C36" s="16">
        <v>39476543</v>
      </c>
      <c r="D36" s="16">
        <v>39476543</v>
      </c>
      <c r="E36" s="16">
        <f t="shared" si="2"/>
        <v>0</v>
      </c>
      <c r="F36" s="17" t="s">
        <v>65</v>
      </c>
      <c r="G36" s="18"/>
      <c r="H36" s="18"/>
      <c r="I36" s="18">
        <f t="shared" si="1"/>
        <v>0</v>
      </c>
    </row>
    <row r="37" spans="1:9" x14ac:dyDescent="0.4">
      <c r="A37" s="1"/>
      <c r="B37" s="17" t="s">
        <v>66</v>
      </c>
      <c r="C37" s="18">
        <v>30509128</v>
      </c>
      <c r="D37" s="18">
        <v>33797273</v>
      </c>
      <c r="E37" s="18">
        <f t="shared" si="2"/>
        <v>-3288145</v>
      </c>
      <c r="F37" s="17" t="s">
        <v>67</v>
      </c>
      <c r="G37" s="18"/>
      <c r="H37" s="18"/>
      <c r="I37" s="18">
        <f t="shared" si="1"/>
        <v>0</v>
      </c>
    </row>
    <row r="38" spans="1:9" x14ac:dyDescent="0.4">
      <c r="A38" s="1"/>
      <c r="B38" s="17" t="s">
        <v>68</v>
      </c>
      <c r="C38" s="18"/>
      <c r="D38" s="18"/>
      <c r="E38" s="18">
        <f t="shared" si="2"/>
        <v>0</v>
      </c>
      <c r="F38" s="17" t="s">
        <v>69</v>
      </c>
      <c r="G38" s="18"/>
      <c r="H38" s="18"/>
      <c r="I38" s="18">
        <f t="shared" si="1"/>
        <v>0</v>
      </c>
    </row>
    <row r="39" spans="1:9" x14ac:dyDescent="0.4">
      <c r="A39" s="1"/>
      <c r="B39" s="13" t="s">
        <v>70</v>
      </c>
      <c r="C39" s="14">
        <f>+C40+C41+C42+C43+C44+C45+C46+C47+C48+C49+C50+C51+C52+C53+C54+C55+C56+C57+C58+C59+C60+C61+C62+C63+C64+C65-ABS(C66)-ABS(C67)</f>
        <v>3604088</v>
      </c>
      <c r="D39" s="14">
        <f>+D40+D41+D42+D43+D44+D45+D46+D47+D48+D49+D50+D51+D52+D53+D54+D55+D56+D57+D58+D59+D60+D61+D62+D63+D64+D65-ABS(D66)-ABS(D67)</f>
        <v>3744627</v>
      </c>
      <c r="E39" s="14">
        <f t="shared" si="2"/>
        <v>-140539</v>
      </c>
      <c r="F39" s="17" t="s">
        <v>71</v>
      </c>
      <c r="G39" s="18"/>
      <c r="H39" s="18"/>
      <c r="I39" s="18">
        <f t="shared" si="1"/>
        <v>0</v>
      </c>
    </row>
    <row r="40" spans="1:9" x14ac:dyDescent="0.4">
      <c r="A40" s="1"/>
      <c r="B40" s="15" t="s">
        <v>64</v>
      </c>
      <c r="C40" s="16"/>
      <c r="D40" s="16"/>
      <c r="E40" s="16">
        <f t="shared" si="2"/>
        <v>0</v>
      </c>
      <c r="F40" s="17" t="s">
        <v>72</v>
      </c>
      <c r="G40" s="18"/>
      <c r="H40" s="18"/>
      <c r="I40" s="18">
        <f t="shared" si="1"/>
        <v>0</v>
      </c>
    </row>
    <row r="41" spans="1:9" x14ac:dyDescent="0.4">
      <c r="A41" s="1"/>
      <c r="B41" s="17" t="s">
        <v>66</v>
      </c>
      <c r="C41" s="18"/>
      <c r="D41" s="18"/>
      <c r="E41" s="18">
        <f t="shared" si="2"/>
        <v>0</v>
      </c>
      <c r="F41" s="17" t="s">
        <v>73</v>
      </c>
      <c r="G41" s="18"/>
      <c r="H41" s="18"/>
      <c r="I41" s="18">
        <f t="shared" si="1"/>
        <v>0</v>
      </c>
    </row>
    <row r="42" spans="1:9" x14ac:dyDescent="0.4">
      <c r="A42" s="1"/>
      <c r="B42" s="17" t="s">
        <v>74</v>
      </c>
      <c r="C42" s="18"/>
      <c r="D42" s="18"/>
      <c r="E42" s="18">
        <f t="shared" si="2"/>
        <v>0</v>
      </c>
      <c r="F42" s="17" t="s">
        <v>75</v>
      </c>
      <c r="G42" s="18"/>
      <c r="H42" s="18"/>
      <c r="I42" s="18">
        <f t="shared" si="1"/>
        <v>0</v>
      </c>
    </row>
    <row r="43" spans="1:9" x14ac:dyDescent="0.4">
      <c r="A43" s="1"/>
      <c r="B43" s="17" t="s">
        <v>76</v>
      </c>
      <c r="C43" s="18"/>
      <c r="D43" s="18"/>
      <c r="E43" s="18">
        <f t="shared" si="2"/>
        <v>0</v>
      </c>
      <c r="F43" s="17" t="s">
        <v>77</v>
      </c>
      <c r="G43" s="18"/>
      <c r="H43" s="18"/>
      <c r="I43" s="18">
        <f t="shared" si="1"/>
        <v>0</v>
      </c>
    </row>
    <row r="44" spans="1:9" x14ac:dyDescent="0.4">
      <c r="A44" s="1"/>
      <c r="B44" s="17" t="s">
        <v>78</v>
      </c>
      <c r="C44" s="18"/>
      <c r="D44" s="18"/>
      <c r="E44" s="18">
        <f t="shared" si="2"/>
        <v>0</v>
      </c>
      <c r="F44" s="17" t="s">
        <v>79</v>
      </c>
      <c r="G44" s="18"/>
      <c r="H44" s="18"/>
      <c r="I44" s="18">
        <f t="shared" si="1"/>
        <v>0</v>
      </c>
    </row>
    <row r="45" spans="1:9" x14ac:dyDescent="0.4">
      <c r="A45" s="1"/>
      <c r="B45" s="17" t="s">
        <v>80</v>
      </c>
      <c r="C45" s="18"/>
      <c r="D45" s="18"/>
      <c r="E45" s="18">
        <f t="shared" si="2"/>
        <v>0</v>
      </c>
      <c r="F45" s="17" t="s">
        <v>81</v>
      </c>
      <c r="G45" s="18"/>
      <c r="H45" s="18"/>
      <c r="I45" s="18">
        <f t="shared" si="1"/>
        <v>0</v>
      </c>
    </row>
    <row r="46" spans="1:9" x14ac:dyDescent="0.4">
      <c r="A46" s="1"/>
      <c r="B46" s="17" t="s">
        <v>82</v>
      </c>
      <c r="C46" s="18">
        <v>630468</v>
      </c>
      <c r="D46" s="18">
        <v>771007</v>
      </c>
      <c r="E46" s="18">
        <f t="shared" si="2"/>
        <v>-140539</v>
      </c>
      <c r="F46" s="17" t="s">
        <v>83</v>
      </c>
      <c r="G46" s="18"/>
      <c r="H46" s="18"/>
      <c r="I46" s="18">
        <f t="shared" si="1"/>
        <v>0</v>
      </c>
    </row>
    <row r="47" spans="1:9" x14ac:dyDescent="0.4">
      <c r="A47" s="1"/>
      <c r="B47" s="17" t="s">
        <v>84</v>
      </c>
      <c r="C47" s="18"/>
      <c r="D47" s="18"/>
      <c r="E47" s="18">
        <f t="shared" si="2"/>
        <v>0</v>
      </c>
      <c r="F47" s="17" t="s">
        <v>85</v>
      </c>
      <c r="G47" s="18"/>
      <c r="H47" s="18"/>
      <c r="I47" s="18">
        <f t="shared" si="1"/>
        <v>0</v>
      </c>
    </row>
    <row r="48" spans="1:9" x14ac:dyDescent="0.4">
      <c r="A48" s="1"/>
      <c r="B48" s="17" t="s">
        <v>86</v>
      </c>
      <c r="C48" s="18"/>
      <c r="D48" s="18"/>
      <c r="E48" s="18">
        <f t="shared" si="2"/>
        <v>0</v>
      </c>
      <c r="F48" s="13" t="s">
        <v>87</v>
      </c>
      <c r="G48" s="14">
        <f>+G7 +G34</f>
        <v>1763792</v>
      </c>
      <c r="H48" s="14">
        <f>+H7 +H34</f>
        <v>1883460</v>
      </c>
      <c r="I48" s="14">
        <f t="shared" si="1"/>
        <v>-119668</v>
      </c>
    </row>
    <row r="49" spans="1:9" x14ac:dyDescent="0.4">
      <c r="A49" s="1"/>
      <c r="B49" s="17" t="s">
        <v>88</v>
      </c>
      <c r="C49" s="18"/>
      <c r="D49" s="18"/>
      <c r="E49" s="18">
        <f t="shared" si="2"/>
        <v>0</v>
      </c>
      <c r="F49" s="19" t="s">
        <v>89</v>
      </c>
      <c r="G49" s="20"/>
      <c r="H49" s="20"/>
      <c r="I49" s="21"/>
    </row>
    <row r="50" spans="1:9" x14ac:dyDescent="0.4">
      <c r="A50" s="1"/>
      <c r="B50" s="17" t="s">
        <v>90</v>
      </c>
      <c r="C50" s="18"/>
      <c r="D50" s="18"/>
      <c r="E50" s="18">
        <f t="shared" si="2"/>
        <v>0</v>
      </c>
      <c r="F50" s="15" t="s">
        <v>91</v>
      </c>
      <c r="G50" s="16"/>
      <c r="H50" s="16"/>
      <c r="I50" s="16">
        <f t="shared" ref="I50:I60" si="3">G50-H50</f>
        <v>0</v>
      </c>
    </row>
    <row r="51" spans="1:9" x14ac:dyDescent="0.4">
      <c r="A51" s="1"/>
      <c r="B51" s="17" t="s">
        <v>92</v>
      </c>
      <c r="C51" s="18"/>
      <c r="D51" s="18"/>
      <c r="E51" s="18">
        <f t="shared" si="2"/>
        <v>0</v>
      </c>
      <c r="F51" s="17" t="s">
        <v>93</v>
      </c>
      <c r="G51" s="18">
        <v>13265021</v>
      </c>
      <c r="H51" s="18">
        <v>15393602</v>
      </c>
      <c r="I51" s="18">
        <f t="shared" si="3"/>
        <v>-2128581</v>
      </c>
    </row>
    <row r="52" spans="1:9" x14ac:dyDescent="0.4">
      <c r="A52" s="1"/>
      <c r="B52" s="17" t="s">
        <v>94</v>
      </c>
      <c r="C52" s="18"/>
      <c r="D52" s="18"/>
      <c r="E52" s="18">
        <f t="shared" si="2"/>
        <v>0</v>
      </c>
      <c r="F52" s="17" t="s">
        <v>95</v>
      </c>
      <c r="G52" s="18">
        <f>+G53+G54+G55+G56+G57+G58</f>
        <v>2968620</v>
      </c>
      <c r="H52" s="18">
        <f>+H53+H54+H55+H56+H57+H58</f>
        <v>2968620</v>
      </c>
      <c r="I52" s="18">
        <f t="shared" si="3"/>
        <v>0</v>
      </c>
    </row>
    <row r="53" spans="1:9" x14ac:dyDescent="0.4">
      <c r="A53" s="1"/>
      <c r="B53" s="17" t="s">
        <v>96</v>
      </c>
      <c r="C53" s="18"/>
      <c r="D53" s="18"/>
      <c r="E53" s="18">
        <f t="shared" si="2"/>
        <v>0</v>
      </c>
      <c r="F53" s="17" t="s">
        <v>97</v>
      </c>
      <c r="G53" s="18"/>
      <c r="H53" s="18"/>
      <c r="I53" s="18">
        <f t="shared" si="3"/>
        <v>0</v>
      </c>
    </row>
    <row r="54" spans="1:9" x14ac:dyDescent="0.4">
      <c r="A54" s="1"/>
      <c r="B54" s="17" t="s">
        <v>98</v>
      </c>
      <c r="C54" s="18"/>
      <c r="D54" s="18"/>
      <c r="E54" s="18">
        <f t="shared" si="2"/>
        <v>0</v>
      </c>
      <c r="F54" s="17" t="s">
        <v>99</v>
      </c>
      <c r="G54" s="18"/>
      <c r="H54" s="18"/>
      <c r="I54" s="18">
        <f t="shared" si="3"/>
        <v>0</v>
      </c>
    </row>
    <row r="55" spans="1:9" x14ac:dyDescent="0.4">
      <c r="A55" s="1"/>
      <c r="B55" s="17" t="s">
        <v>100</v>
      </c>
      <c r="C55" s="18"/>
      <c r="D55" s="18"/>
      <c r="E55" s="18">
        <f t="shared" si="2"/>
        <v>0</v>
      </c>
      <c r="F55" s="17" t="s">
        <v>101</v>
      </c>
      <c r="G55" s="18">
        <v>2968620</v>
      </c>
      <c r="H55" s="18">
        <v>2968620</v>
      </c>
      <c r="I55" s="18">
        <f t="shared" si="3"/>
        <v>0</v>
      </c>
    </row>
    <row r="56" spans="1:9" x14ac:dyDescent="0.4">
      <c r="A56" s="1"/>
      <c r="B56" s="17" t="s">
        <v>102</v>
      </c>
      <c r="C56" s="18"/>
      <c r="D56" s="18"/>
      <c r="E56" s="18">
        <f t="shared" si="2"/>
        <v>0</v>
      </c>
      <c r="F56" s="17" t="s">
        <v>103</v>
      </c>
      <c r="G56" s="18"/>
      <c r="H56" s="18"/>
      <c r="I56" s="18">
        <f t="shared" si="3"/>
        <v>0</v>
      </c>
    </row>
    <row r="57" spans="1:9" x14ac:dyDescent="0.4">
      <c r="A57" s="1"/>
      <c r="B57" s="17" t="s">
        <v>104</v>
      </c>
      <c r="C57" s="18"/>
      <c r="D57" s="18"/>
      <c r="E57" s="18">
        <f t="shared" si="2"/>
        <v>0</v>
      </c>
      <c r="F57" s="17" t="s">
        <v>105</v>
      </c>
      <c r="G57" s="18"/>
      <c r="H57" s="18"/>
      <c r="I57" s="18">
        <f t="shared" si="3"/>
        <v>0</v>
      </c>
    </row>
    <row r="58" spans="1:9" x14ac:dyDescent="0.4">
      <c r="A58" s="1"/>
      <c r="B58" s="17" t="s">
        <v>106</v>
      </c>
      <c r="C58" s="18">
        <v>2968620</v>
      </c>
      <c r="D58" s="18">
        <v>2968620</v>
      </c>
      <c r="E58" s="18">
        <f t="shared" si="2"/>
        <v>0</v>
      </c>
      <c r="F58" s="17" t="s">
        <v>107</v>
      </c>
      <c r="G58" s="18"/>
      <c r="H58" s="18"/>
      <c r="I58" s="18">
        <f t="shared" si="3"/>
        <v>0</v>
      </c>
    </row>
    <row r="59" spans="1:9" x14ac:dyDescent="0.4">
      <c r="A59" s="1"/>
      <c r="B59" s="17" t="s">
        <v>108</v>
      </c>
      <c r="C59" s="18"/>
      <c r="D59" s="18"/>
      <c r="E59" s="18">
        <f t="shared" si="2"/>
        <v>0</v>
      </c>
      <c r="F59" s="17" t="s">
        <v>109</v>
      </c>
      <c r="G59" s="18">
        <v>86608335</v>
      </c>
      <c r="H59" s="18">
        <v>80833846</v>
      </c>
      <c r="I59" s="18">
        <f t="shared" si="3"/>
        <v>5774489</v>
      </c>
    </row>
    <row r="60" spans="1:9" x14ac:dyDescent="0.4">
      <c r="A60" s="1"/>
      <c r="B60" s="17" t="s">
        <v>110</v>
      </c>
      <c r="C60" s="18"/>
      <c r="D60" s="18"/>
      <c r="E60" s="18">
        <f t="shared" si="2"/>
        <v>0</v>
      </c>
      <c r="F60" s="17" t="s">
        <v>111</v>
      </c>
      <c r="G60" s="18">
        <v>5774489</v>
      </c>
      <c r="H60" s="18">
        <v>4180567</v>
      </c>
      <c r="I60" s="18">
        <f t="shared" si="3"/>
        <v>1593922</v>
      </c>
    </row>
    <row r="61" spans="1:9" x14ac:dyDescent="0.4">
      <c r="A61" s="1"/>
      <c r="B61" s="17" t="s">
        <v>112</v>
      </c>
      <c r="C61" s="18"/>
      <c r="D61" s="18"/>
      <c r="E61" s="18">
        <f t="shared" si="2"/>
        <v>0</v>
      </c>
      <c r="F61" s="17"/>
      <c r="G61" s="18"/>
      <c r="H61" s="18"/>
      <c r="I61" s="18"/>
    </row>
    <row r="62" spans="1:9" x14ac:dyDescent="0.4">
      <c r="A62" s="1"/>
      <c r="B62" s="17" t="s">
        <v>113</v>
      </c>
      <c r="C62" s="18"/>
      <c r="D62" s="18"/>
      <c r="E62" s="18">
        <f t="shared" si="2"/>
        <v>0</v>
      </c>
      <c r="F62" s="17"/>
      <c r="G62" s="18"/>
      <c r="H62" s="18"/>
      <c r="I62" s="18"/>
    </row>
    <row r="63" spans="1:9" x14ac:dyDescent="0.4">
      <c r="A63" s="1"/>
      <c r="B63" s="17" t="s">
        <v>114</v>
      </c>
      <c r="C63" s="18">
        <v>5000</v>
      </c>
      <c r="D63" s="18">
        <v>5000</v>
      </c>
      <c r="E63" s="18">
        <f t="shared" si="2"/>
        <v>0</v>
      </c>
      <c r="F63" s="17"/>
      <c r="G63" s="18"/>
      <c r="H63" s="18"/>
      <c r="I63" s="18"/>
    </row>
    <row r="64" spans="1:9" x14ac:dyDescent="0.4">
      <c r="A64" s="1"/>
      <c r="B64" s="17" t="s">
        <v>115</v>
      </c>
      <c r="C64" s="18"/>
      <c r="D64" s="18"/>
      <c r="E64" s="18">
        <f t="shared" si="2"/>
        <v>0</v>
      </c>
      <c r="F64" s="17"/>
      <c r="G64" s="18"/>
      <c r="H64" s="18"/>
      <c r="I64" s="18"/>
    </row>
    <row r="65" spans="1:9" x14ac:dyDescent="0.4">
      <c r="A65" s="1"/>
      <c r="B65" s="17" t="s">
        <v>116</v>
      </c>
      <c r="C65" s="18"/>
      <c r="D65" s="18"/>
      <c r="E65" s="18">
        <f t="shared" si="2"/>
        <v>0</v>
      </c>
      <c r="F65" s="17"/>
      <c r="G65" s="18"/>
      <c r="H65" s="18"/>
      <c r="I65" s="18"/>
    </row>
    <row r="66" spans="1:9" x14ac:dyDescent="0.4">
      <c r="A66" s="1"/>
      <c r="B66" s="17" t="s">
        <v>53</v>
      </c>
      <c r="C66" s="18"/>
      <c r="D66" s="18"/>
      <c r="E66" s="18">
        <f t="shared" si="2"/>
        <v>0</v>
      </c>
      <c r="F66" s="22"/>
      <c r="G66" s="23"/>
      <c r="H66" s="23"/>
      <c r="I66" s="23"/>
    </row>
    <row r="67" spans="1:9" x14ac:dyDescent="0.4">
      <c r="A67" s="1"/>
      <c r="B67" s="22" t="s">
        <v>55</v>
      </c>
      <c r="C67" s="23"/>
      <c r="D67" s="23"/>
      <c r="E67" s="23">
        <f t="shared" si="2"/>
        <v>0</v>
      </c>
      <c r="F67" s="13" t="s">
        <v>117</v>
      </c>
      <c r="G67" s="14">
        <f>+G50 +G51 +G52 +G59</f>
        <v>102841976</v>
      </c>
      <c r="H67" s="14">
        <f>+H50 +H51 +H52 +H59</f>
        <v>99196068</v>
      </c>
      <c r="I67" s="14">
        <f t="shared" ref="I67:I68" si="4">G67-H67</f>
        <v>3645908</v>
      </c>
    </row>
    <row r="68" spans="1:9" x14ac:dyDescent="0.4">
      <c r="A68" s="1"/>
      <c r="B68" s="13" t="s">
        <v>118</v>
      </c>
      <c r="C68" s="14">
        <f>+C7 +C34</f>
        <v>104605768</v>
      </c>
      <c r="D68" s="14">
        <f>+D7 +D34</f>
        <v>101079528</v>
      </c>
      <c r="E68" s="14">
        <f t="shared" si="2"/>
        <v>3526240</v>
      </c>
      <c r="F68" s="24" t="s">
        <v>119</v>
      </c>
      <c r="G68" s="25">
        <f>+G48 +G67</f>
        <v>104605768</v>
      </c>
      <c r="H68" s="25">
        <f>+H48 +H67</f>
        <v>101079528</v>
      </c>
      <c r="I68" s="25">
        <f t="shared" si="4"/>
        <v>3526240</v>
      </c>
    </row>
  </sheetData>
  <mergeCells count="5">
    <mergeCell ref="B2:I2"/>
    <mergeCell ref="B3:I3"/>
    <mergeCell ref="B5:E5"/>
    <mergeCell ref="F5:I5"/>
    <mergeCell ref="F49:I49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葦の会作業所</vt:lpstr>
      <vt:lpstr>あしの家</vt:lpstr>
      <vt:lpstr>あしの家!Print_Titles</vt:lpstr>
      <vt:lpstr>葦の会作業所!Print_Titles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2024-06-29T07:07:54Z</dcterms:created>
  <dcterms:modified xsi:type="dcterms:W3CDTF">2024-06-29T07:07:55Z</dcterms:modified>
</cp:coreProperties>
</file>