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田輝子\Desktop\"/>
    </mc:Choice>
  </mc:AlternateContent>
  <xr:revisionPtr revIDLastSave="0" documentId="8_{1565C6F2-4E08-42EB-82AD-C57A3954B982}" xr6:coauthVersionLast="47" xr6:coauthVersionMax="47" xr10:uidLastSave="{00000000-0000-0000-0000-000000000000}"/>
  <bookViews>
    <workbookView xWindow="-120" yWindow="-120" windowWidth="20730" windowHeight="11040" xr2:uid="{A124E828-1E11-4BEF-A46A-22D73F43A76D}"/>
  </bookViews>
  <sheets>
    <sheet name="社会福祉事業" sheetId="1" r:id="rId1"/>
  </sheets>
  <definedNames>
    <definedName name="_xlnm.Print_Titles" localSheetId="0">社会福祉事業!$1:$7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G68" i="1"/>
  <c r="G67" i="1"/>
  <c r="I67" i="1" s="1"/>
  <c r="I66" i="1"/>
  <c r="G66" i="1"/>
  <c r="G64" i="1"/>
  <c r="I64" i="1" s="1"/>
  <c r="H61" i="1"/>
  <c r="F61" i="1"/>
  <c r="E61" i="1"/>
  <c r="G61" i="1" s="1"/>
  <c r="I61" i="1" s="1"/>
  <c r="I60" i="1"/>
  <c r="G60" i="1"/>
  <c r="G59" i="1"/>
  <c r="I59" i="1" s="1"/>
  <c r="I58" i="1"/>
  <c r="G58" i="1"/>
  <c r="G57" i="1"/>
  <c r="I57" i="1" s="1"/>
  <c r="I56" i="1"/>
  <c r="G56" i="1"/>
  <c r="G55" i="1"/>
  <c r="I55" i="1" s="1"/>
  <c r="I54" i="1"/>
  <c r="G54" i="1"/>
  <c r="G53" i="1"/>
  <c r="I53" i="1" s="1"/>
  <c r="I52" i="1"/>
  <c r="G52" i="1"/>
  <c r="G51" i="1"/>
  <c r="I51" i="1" s="1"/>
  <c r="I50" i="1"/>
  <c r="G50" i="1"/>
  <c r="H49" i="1"/>
  <c r="H62" i="1" s="1"/>
  <c r="G49" i="1"/>
  <c r="I49" i="1" s="1"/>
  <c r="F49" i="1"/>
  <c r="F62" i="1" s="1"/>
  <c r="E49" i="1"/>
  <c r="E62" i="1" s="1"/>
  <c r="G48" i="1"/>
  <c r="I48" i="1" s="1"/>
  <c r="I47" i="1"/>
  <c r="G47" i="1"/>
  <c r="G46" i="1"/>
  <c r="I46" i="1" s="1"/>
  <c r="I45" i="1"/>
  <c r="G45" i="1"/>
  <c r="G44" i="1"/>
  <c r="I44" i="1" s="1"/>
  <c r="I43" i="1"/>
  <c r="G43" i="1"/>
  <c r="G42" i="1"/>
  <c r="I42" i="1" s="1"/>
  <c r="I41" i="1"/>
  <c r="G41" i="1"/>
  <c r="G40" i="1"/>
  <c r="I40" i="1" s="1"/>
  <c r="I39" i="1"/>
  <c r="G39" i="1"/>
  <c r="H36" i="1"/>
  <c r="F36" i="1"/>
  <c r="E36" i="1"/>
  <c r="G36" i="1" s="1"/>
  <c r="I36" i="1" s="1"/>
  <c r="G35" i="1"/>
  <c r="I35" i="1" s="1"/>
  <c r="I34" i="1"/>
  <c r="G34" i="1"/>
  <c r="G33" i="1"/>
  <c r="I33" i="1" s="1"/>
  <c r="H32" i="1"/>
  <c r="H37" i="1" s="1"/>
  <c r="F32" i="1"/>
  <c r="F37" i="1" s="1"/>
  <c r="E32" i="1"/>
  <c r="E37" i="1" s="1"/>
  <c r="G37" i="1" s="1"/>
  <c r="I31" i="1"/>
  <c r="G31" i="1"/>
  <c r="G30" i="1"/>
  <c r="I30" i="1" s="1"/>
  <c r="I29" i="1"/>
  <c r="G29" i="1"/>
  <c r="G28" i="1"/>
  <c r="I28" i="1" s="1"/>
  <c r="F27" i="1"/>
  <c r="F38" i="1" s="1"/>
  <c r="E27" i="1"/>
  <c r="E38" i="1" s="1"/>
  <c r="H26" i="1"/>
  <c r="G26" i="1"/>
  <c r="I26" i="1" s="1"/>
  <c r="F26" i="1"/>
  <c r="E26" i="1"/>
  <c r="G25" i="1"/>
  <c r="I25" i="1" s="1"/>
  <c r="I24" i="1"/>
  <c r="G24" i="1"/>
  <c r="I23" i="1"/>
  <c r="G23" i="1"/>
  <c r="I22" i="1"/>
  <c r="G22" i="1"/>
  <c r="G21" i="1"/>
  <c r="I21" i="1" s="1"/>
  <c r="I20" i="1"/>
  <c r="G20" i="1"/>
  <c r="I19" i="1"/>
  <c r="G19" i="1"/>
  <c r="I18" i="1"/>
  <c r="G18" i="1"/>
  <c r="G17" i="1"/>
  <c r="I17" i="1" s="1"/>
  <c r="I16" i="1"/>
  <c r="G16" i="1"/>
  <c r="I15" i="1"/>
  <c r="G15" i="1"/>
  <c r="I14" i="1"/>
  <c r="G14" i="1"/>
  <c r="H13" i="1"/>
  <c r="H27" i="1" s="1"/>
  <c r="H38" i="1" s="1"/>
  <c r="G13" i="1"/>
  <c r="I13" i="1" s="1"/>
  <c r="F13" i="1"/>
  <c r="E13" i="1"/>
  <c r="I12" i="1"/>
  <c r="G12" i="1"/>
  <c r="G11" i="1"/>
  <c r="I11" i="1" s="1"/>
  <c r="I10" i="1"/>
  <c r="G10" i="1"/>
  <c r="G9" i="1"/>
  <c r="I9" i="1" s="1"/>
  <c r="I8" i="1"/>
  <c r="G8" i="1"/>
  <c r="G38" i="1" l="1"/>
  <c r="E63" i="1"/>
  <c r="F63" i="1"/>
  <c r="F65" i="1" s="1"/>
  <c r="F69" i="1" s="1"/>
  <c r="G62" i="1"/>
  <c r="I62" i="1"/>
  <c r="I27" i="1"/>
  <c r="H63" i="1"/>
  <c r="H65" i="1" s="1"/>
  <c r="H69" i="1" s="1"/>
  <c r="G32" i="1"/>
  <c r="I32" i="1" s="1"/>
  <c r="I37" i="1" s="1"/>
  <c r="G27" i="1"/>
  <c r="I38" i="1" l="1"/>
  <c r="I63" i="1" s="1"/>
  <c r="I65" i="1" s="1"/>
  <c r="I69" i="1" s="1"/>
  <c r="G63" i="1"/>
  <c r="E65" i="1"/>
  <c r="E69" i="1" l="1"/>
  <c r="G69" i="1" s="1"/>
  <c r="G65" i="1"/>
</calcChain>
</file>

<file path=xl/sharedStrings.xml><?xml version="1.0" encoding="utf-8"?>
<sst xmlns="http://schemas.openxmlformats.org/spreadsheetml/2006/main" count="82" uniqueCount="78">
  <si>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</si>
  <si>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社会福祉事業区分  事業活動内訳表</t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</si>
  <si>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</si>
  <si>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</si>
  <si>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</si>
  <si>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葦の会作業所</t>
    <phoneticPr fontId="1"/>
  </si>
  <si>
    <t>あしの家</t>
    <phoneticPr fontId="1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</si>
  <si>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</si>
  <si>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</si>
  <si>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</si>
  <si>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サービス活動増減の部</t>
  </si>
  <si>
    <t>収益</t>
  </si>
  <si>
    <t>就労支援事業収益</t>
  </si>
  <si>
    <t>障害福祉サービス等事業収益</t>
  </si>
  <si>
    <t>公益事業収益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</si>
  <si>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</si>
  <si>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</si>
  <si>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</si>
  <si>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</si>
  <si>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</si>
  <si>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</si>
  <si>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</si>
  <si>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</si>
  <si>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利用者負担軽減額</t>
  </si>
  <si>
    <t>減価償却費</t>
  </si>
  <si>
    <t>国庫補助金等特別積立金取崩額</t>
  </si>
  <si>
    <t>貸倒損失額</t>
  </si>
  <si>
    <t>貸倒引当金繰入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</si>
  <si>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</si>
  <si>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</si>
  <si>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</si>
  <si>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</si>
  <si>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</si>
  <si>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</si>
  <si>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</si>
  <si>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</si>
  <si>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社会福祉連携推進業務貸付金受取利息収益</t>
  </si>
  <si>
    <t>その他のサービス活動外収益</t>
  </si>
  <si>
    <t>サービス活動外収益計（４）</t>
  </si>
  <si>
    <t>支払利息</t>
  </si>
  <si>
    <t>社会福祉連携推進業務借入金支払利息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</si>
  <si>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</si>
  <si>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</si>
  <si>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</si>
  <si>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</si>
  <si>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</si>
  <si>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</si>
  <si>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</si>
  <si>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</si>
  <si>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</si>
  <si>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</si>
  <si>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拠点区分間繰入金収益</t>
  </si>
  <si>
    <t>サービス区分間繰入金収益</t>
  </si>
  <si>
    <t>事業区分間固定資産移管収益</t>
  </si>
  <si>
    <t>拠点区分間固定資産移管収益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</si>
  <si>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</si>
  <si>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</si>
  <si>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</si>
  <si>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</si>
  <si>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</si>
  <si>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</si>
  <si>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</si>
  <si>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</si>
  <si>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拠点区分間繰入金費用</t>
  </si>
  <si>
    <t>サービス区分間繰入金費用</t>
  </si>
  <si>
    <t>事業区分間固定資産移管費用</t>
  </si>
  <si>
    <t>拠点区分間固定資産移管費用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</si>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</sst>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wrapText="1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textRotation="255"/>
    </xf>
    <xf numFmtId="0" fontId="7" fillId="0" borderId="5" xfId="2" applyFont="1" applyBorder="1" applyAlignment="1">
      <alignment horizontal="left" vertical="top" shrinkToFit="1"/>
    </xf>
    <xf numFmtId="176" fontId="9" fillId="0" borderId="5" xfId="2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2" applyFont="1" applyBorder="1" applyAlignment="1">
      <alignment horizontal="left" vertical="center" textRotation="255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7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 shrinkToFit="1"/>
    </xf>
    <xf numFmtId="176" fontId="9" fillId="0" borderId="8" xfId="2" applyNumberFormat="1" applyFont="1" applyBorder="1" applyAlignment="1" applyProtection="1">
      <alignment vertical="center" shrinkToFit="1"/>
      <protection locked="0"/>
    </xf>
    <xf numFmtId="0" fontId="7" fillId="0" borderId="2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>
      <alignment horizontal="left" vertical="top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 applyAlignment="1">
      <alignment vertical="center" textRotation="255" shrinkToFit="1"/>
    </xf>
    <xf numFmtId="0" fontId="7" fillId="0" borderId="6" xfId="2" applyFont="1" applyBorder="1" applyAlignment="1">
      <alignment vertical="center" textRotation="255" shrinkToFit="1"/>
    </xf>
    <xf numFmtId="0" fontId="7" fillId="0" borderId="7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9F5154AA-6EDC-4596-B0F6-CD19C9854587}"/>
    <cellStyle name="標準 3" xfId="1" xr:uid="{4BE0A1EC-EF3B-449F-BD18-A1E90D8EF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1798-0540-4488-8558-85F2C2D608B5}">
  <sheetPr>
    <pageSetUpPr fitToPage="1"/>
  </sheetPr>
  <dimension ref="B2:I69"/>
  <sheetViews>
    <sheetView showGridLines="0" tabSelected="1" workbookViewId="0"/>
  </sheetViews>
  <sheetFormatPr defaultRowHeight="18.75" x14ac:dyDescent="0.4"/>
  <cols>
    <col min="1" max="3" width="2.875" customWidth="1"/>
    <col min="4" max="4" width="57.5" customWidth="1"/>
    <col min="5" max="9" width="20.75" customWidth="1"/>
  </cols>
  <sheetData>
    <row r="2" spans="2:9" ht="21" x14ac:dyDescent="0.4">
      <c r="B2" s="1"/>
      <c r="C2" s="1"/>
      <c r="D2" s="1"/>
      <c r="E2" s="1"/>
      <c r="F2" s="1"/>
      <c r="G2" s="2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x14ac:dyDescent="0.4">
      <c r="B4" s="5"/>
      <c r="C4" s="5"/>
      <c r="D4" s="5"/>
      <c r="E4" s="5"/>
      <c r="F4" s="5"/>
      <c r="G4" s="5"/>
      <c r="H4" s="2"/>
      <c r="I4" s="2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7"/>
      <c r="D6" s="7"/>
      <c r="E6" s="7"/>
      <c r="F6" s="7"/>
      <c r="G6" s="2"/>
      <c r="H6" s="2"/>
      <c r="I6" s="7" t="s">
        <v>3</v>
      </c>
    </row>
    <row r="7" spans="2:9" ht="28.5" x14ac:dyDescent="0.4">
      <c r="B7" s="8" t="s">
        <v>4</v>
      </c>
      <c r="C7" s="9"/>
      <c r="D7" s="10"/>
      <c r="E7" s="11" t="s">
        <v>5</v>
      </c>
      <c r="F7" s="11" t="s">
        <v>6</v>
      </c>
      <c r="G7" s="12" t="s">
        <v>7</v>
      </c>
      <c r="H7" s="12" t="s">
        <v>8</v>
      </c>
      <c r="I7" s="12" t="s">
        <v>9</v>
      </c>
    </row>
    <row r="8" spans="2:9" x14ac:dyDescent="0.4">
      <c r="B8" s="13" t="s">
        <v>10</v>
      </c>
      <c r="C8" s="13" t="s">
        <v>11</v>
      </c>
      <c r="D8" s="14" t="s">
        <v>12</v>
      </c>
      <c r="E8" s="15">
        <v>16163426</v>
      </c>
      <c r="F8" s="15"/>
      <c r="G8" s="15">
        <f>+E8+F8</f>
        <v>16163426</v>
      </c>
      <c r="H8" s="16"/>
      <c r="I8" s="15">
        <f>G8-ABS(H8)</f>
        <v>16163426</v>
      </c>
    </row>
    <row r="9" spans="2:9" x14ac:dyDescent="0.4">
      <c r="B9" s="17"/>
      <c r="C9" s="17"/>
      <c r="D9" s="18" t="s">
        <v>13</v>
      </c>
      <c r="E9" s="19">
        <v>110127304</v>
      </c>
      <c r="F9" s="19">
        <v>69390159</v>
      </c>
      <c r="G9" s="19">
        <f t="shared" ref="G9:G69" si="0">+E9+F9</f>
        <v>179517463</v>
      </c>
      <c r="H9" s="20"/>
      <c r="I9" s="19">
        <f t="shared" ref="I9:I68" si="1">G9-ABS(H9)</f>
        <v>179517463</v>
      </c>
    </row>
    <row r="10" spans="2:9" x14ac:dyDescent="0.4">
      <c r="B10" s="17"/>
      <c r="C10" s="17"/>
      <c r="D10" s="18" t="s">
        <v>14</v>
      </c>
      <c r="E10" s="19">
        <v>609320</v>
      </c>
      <c r="F10" s="19"/>
      <c r="G10" s="19">
        <f t="shared" si="0"/>
        <v>609320</v>
      </c>
      <c r="H10" s="20"/>
      <c r="I10" s="19">
        <f t="shared" si="1"/>
        <v>609320</v>
      </c>
    </row>
    <row r="11" spans="2:9" x14ac:dyDescent="0.4">
      <c r="B11" s="17"/>
      <c r="C11" s="17"/>
      <c r="D11" s="18" t="s">
        <v>15</v>
      </c>
      <c r="E11" s="19"/>
      <c r="F11" s="19"/>
      <c r="G11" s="19">
        <f t="shared" si="0"/>
        <v>0</v>
      </c>
      <c r="H11" s="20"/>
      <c r="I11" s="19">
        <f t="shared" si="1"/>
        <v>0</v>
      </c>
    </row>
    <row r="12" spans="2:9" x14ac:dyDescent="0.4">
      <c r="B12" s="17"/>
      <c r="C12" s="17"/>
      <c r="D12" s="18" t="s">
        <v>16</v>
      </c>
      <c r="E12" s="19">
        <v>48328</v>
      </c>
      <c r="F12" s="19"/>
      <c r="G12" s="19">
        <f t="shared" si="0"/>
        <v>48328</v>
      </c>
      <c r="H12" s="21"/>
      <c r="I12" s="19">
        <f t="shared" si="1"/>
        <v>48328</v>
      </c>
    </row>
    <row r="13" spans="2:9" x14ac:dyDescent="0.4">
      <c r="B13" s="17"/>
      <c r="C13" s="22"/>
      <c r="D13" s="23" t="s">
        <v>17</v>
      </c>
      <c r="E13" s="24">
        <f>+E8+E9+E10+E11+E12</f>
        <v>126948378</v>
      </c>
      <c r="F13" s="24">
        <f>+F8+F9+F10+F11+F12</f>
        <v>69390159</v>
      </c>
      <c r="G13" s="24">
        <f t="shared" si="0"/>
        <v>196338537</v>
      </c>
      <c r="H13" s="25">
        <f>+H8+H9+H10+H11+H12</f>
        <v>0</v>
      </c>
      <c r="I13" s="24">
        <f t="shared" si="1"/>
        <v>196338537</v>
      </c>
    </row>
    <row r="14" spans="2:9" x14ac:dyDescent="0.4">
      <c r="B14" s="17"/>
      <c r="C14" s="13" t="s">
        <v>18</v>
      </c>
      <c r="D14" s="18" t="s">
        <v>19</v>
      </c>
      <c r="E14" s="19">
        <v>75213796</v>
      </c>
      <c r="F14" s="19">
        <v>48382932</v>
      </c>
      <c r="G14" s="19">
        <f t="shared" si="0"/>
        <v>123596728</v>
      </c>
      <c r="H14" s="16"/>
      <c r="I14" s="19">
        <f t="shared" si="1"/>
        <v>123596728</v>
      </c>
    </row>
    <row r="15" spans="2:9" x14ac:dyDescent="0.4">
      <c r="B15" s="17"/>
      <c r="C15" s="17"/>
      <c r="D15" s="18" t="s">
        <v>20</v>
      </c>
      <c r="E15" s="19">
        <v>11678146</v>
      </c>
      <c r="F15" s="19">
        <v>7392135</v>
      </c>
      <c r="G15" s="19">
        <f t="shared" si="0"/>
        <v>19070281</v>
      </c>
      <c r="H15" s="20"/>
      <c r="I15" s="19">
        <f t="shared" si="1"/>
        <v>19070281</v>
      </c>
    </row>
    <row r="16" spans="2:9" x14ac:dyDescent="0.4">
      <c r="B16" s="17"/>
      <c r="C16" s="17"/>
      <c r="D16" s="18" t="s">
        <v>21</v>
      </c>
      <c r="E16" s="19">
        <v>11613529</v>
      </c>
      <c r="F16" s="19">
        <v>4245659</v>
      </c>
      <c r="G16" s="19">
        <f t="shared" si="0"/>
        <v>15859188</v>
      </c>
      <c r="H16" s="20"/>
      <c r="I16" s="19">
        <f t="shared" si="1"/>
        <v>15859188</v>
      </c>
    </row>
    <row r="17" spans="2:9" x14ac:dyDescent="0.4">
      <c r="B17" s="17"/>
      <c r="C17" s="17"/>
      <c r="D17" s="18" t="s">
        <v>22</v>
      </c>
      <c r="E17" s="19">
        <v>15701160</v>
      </c>
      <c r="F17" s="19"/>
      <c r="G17" s="19">
        <f t="shared" si="0"/>
        <v>15701160</v>
      </c>
      <c r="H17" s="20"/>
      <c r="I17" s="19">
        <f t="shared" si="1"/>
        <v>15701160</v>
      </c>
    </row>
    <row r="18" spans="2:9" x14ac:dyDescent="0.4">
      <c r="B18" s="17"/>
      <c r="C18" s="17"/>
      <c r="D18" s="18" t="s">
        <v>23</v>
      </c>
      <c r="E18" s="19">
        <v>51500</v>
      </c>
      <c r="F18" s="19"/>
      <c r="G18" s="19">
        <f t="shared" si="0"/>
        <v>51500</v>
      </c>
      <c r="H18" s="20"/>
      <c r="I18" s="19">
        <f t="shared" si="1"/>
        <v>51500</v>
      </c>
    </row>
    <row r="19" spans="2:9" x14ac:dyDescent="0.4">
      <c r="B19" s="17"/>
      <c r="C19" s="17"/>
      <c r="D19" s="18" t="s">
        <v>24</v>
      </c>
      <c r="E19" s="19">
        <v>6430820</v>
      </c>
      <c r="F19" s="19">
        <v>3723684</v>
      </c>
      <c r="G19" s="19">
        <f t="shared" si="0"/>
        <v>10154504</v>
      </c>
      <c r="H19" s="20"/>
      <c r="I19" s="19">
        <f t="shared" si="1"/>
        <v>10154504</v>
      </c>
    </row>
    <row r="20" spans="2:9" x14ac:dyDescent="0.4">
      <c r="B20" s="17"/>
      <c r="C20" s="17"/>
      <c r="D20" s="18" t="s">
        <v>25</v>
      </c>
      <c r="E20" s="19">
        <v>-5138449</v>
      </c>
      <c r="F20" s="19">
        <v>-2128581</v>
      </c>
      <c r="G20" s="19">
        <f t="shared" si="0"/>
        <v>-7267030</v>
      </c>
      <c r="H20" s="20"/>
      <c r="I20" s="19">
        <f t="shared" si="1"/>
        <v>-7267030</v>
      </c>
    </row>
    <row r="21" spans="2:9" x14ac:dyDescent="0.4">
      <c r="B21" s="17"/>
      <c r="C21" s="17"/>
      <c r="D21" s="18" t="s">
        <v>26</v>
      </c>
      <c r="E21" s="19"/>
      <c r="F21" s="19"/>
      <c r="G21" s="19">
        <f t="shared" si="0"/>
        <v>0</v>
      </c>
      <c r="H21" s="20"/>
      <c r="I21" s="19">
        <f t="shared" si="1"/>
        <v>0</v>
      </c>
    </row>
    <row r="22" spans="2:9" x14ac:dyDescent="0.4">
      <c r="B22" s="17"/>
      <c r="C22" s="17"/>
      <c r="D22" s="18" t="s">
        <v>27</v>
      </c>
      <c r="E22" s="19"/>
      <c r="F22" s="19"/>
      <c r="G22" s="19">
        <f t="shared" si="0"/>
        <v>0</v>
      </c>
      <c r="H22" s="20"/>
      <c r="I22" s="19">
        <f t="shared" si="1"/>
        <v>0</v>
      </c>
    </row>
    <row r="23" spans="2:9" x14ac:dyDescent="0.4">
      <c r="B23" s="17"/>
      <c r="C23" s="17"/>
      <c r="D23" s="18" t="s">
        <v>28</v>
      </c>
      <c r="E23" s="19"/>
      <c r="F23" s="19"/>
      <c r="G23" s="19">
        <f t="shared" si="0"/>
        <v>0</v>
      </c>
      <c r="H23" s="20"/>
      <c r="I23" s="19">
        <f t="shared" si="1"/>
        <v>0</v>
      </c>
    </row>
    <row r="24" spans="2:9" x14ac:dyDescent="0.4">
      <c r="B24" s="17"/>
      <c r="C24" s="17"/>
      <c r="D24" s="18" t="s">
        <v>29</v>
      </c>
      <c r="E24" s="19"/>
      <c r="F24" s="19"/>
      <c r="G24" s="19">
        <f t="shared" si="0"/>
        <v>0</v>
      </c>
      <c r="H24" s="20"/>
      <c r="I24" s="19">
        <f t="shared" si="1"/>
        <v>0</v>
      </c>
    </row>
    <row r="25" spans="2:9" x14ac:dyDescent="0.4">
      <c r="B25" s="17"/>
      <c r="C25" s="17"/>
      <c r="D25" s="18" t="s">
        <v>30</v>
      </c>
      <c r="E25" s="19"/>
      <c r="F25" s="19"/>
      <c r="G25" s="19">
        <f t="shared" si="0"/>
        <v>0</v>
      </c>
      <c r="H25" s="21"/>
      <c r="I25" s="19">
        <f t="shared" si="1"/>
        <v>0</v>
      </c>
    </row>
    <row r="26" spans="2:9" x14ac:dyDescent="0.4">
      <c r="B26" s="17"/>
      <c r="C26" s="22"/>
      <c r="D26" s="23" t="s">
        <v>31</v>
      </c>
      <c r="E26" s="24">
        <f>+E14+E15+E16+E17+E18+E19+E20+E21+E22+E23+E24+E25</f>
        <v>115550502</v>
      </c>
      <c r="F26" s="24">
        <f>+F14+F15+F16+F17+F18+F19+F20+F21+F22+F23+F24+F25</f>
        <v>61615829</v>
      </c>
      <c r="G26" s="24">
        <f t="shared" si="0"/>
        <v>177166331</v>
      </c>
      <c r="H26" s="25">
        <f>+H14+H15+H16+H17+H18+H19+H20+H21+H22+H23+H24+H25</f>
        <v>0</v>
      </c>
      <c r="I26" s="24">
        <f t="shared" si="1"/>
        <v>177166331</v>
      </c>
    </row>
    <row r="27" spans="2:9" x14ac:dyDescent="0.4">
      <c r="B27" s="22"/>
      <c r="C27" s="26" t="s">
        <v>32</v>
      </c>
      <c r="D27" s="27"/>
      <c r="E27" s="28">
        <f xml:space="preserve"> +E13 - E26</f>
        <v>11397876</v>
      </c>
      <c r="F27" s="28">
        <f xml:space="preserve"> +F13 - F26</f>
        <v>7774330</v>
      </c>
      <c r="G27" s="28">
        <f t="shared" si="0"/>
        <v>19172206</v>
      </c>
      <c r="H27" s="25">
        <f xml:space="preserve"> +H13 - H26</f>
        <v>0</v>
      </c>
      <c r="I27" s="28">
        <f>I13-I26</f>
        <v>19172206</v>
      </c>
    </row>
    <row r="28" spans="2:9" x14ac:dyDescent="0.4">
      <c r="B28" s="13" t="s">
        <v>33</v>
      </c>
      <c r="C28" s="13" t="s">
        <v>11</v>
      </c>
      <c r="D28" s="18" t="s">
        <v>34</v>
      </c>
      <c r="E28" s="19">
        <v>67920</v>
      </c>
      <c r="F28" s="19"/>
      <c r="G28" s="19">
        <f t="shared" si="0"/>
        <v>67920</v>
      </c>
      <c r="H28" s="16"/>
      <c r="I28" s="19">
        <f t="shared" si="1"/>
        <v>67920</v>
      </c>
    </row>
    <row r="29" spans="2:9" x14ac:dyDescent="0.4">
      <c r="B29" s="17"/>
      <c r="C29" s="17"/>
      <c r="D29" s="18" t="s">
        <v>35</v>
      </c>
      <c r="E29" s="19">
        <v>396</v>
      </c>
      <c r="F29" s="19">
        <v>159</v>
      </c>
      <c r="G29" s="19">
        <f t="shared" si="0"/>
        <v>555</v>
      </c>
      <c r="H29" s="20"/>
      <c r="I29" s="19">
        <f t="shared" si="1"/>
        <v>555</v>
      </c>
    </row>
    <row r="30" spans="2:9" x14ac:dyDescent="0.4">
      <c r="B30" s="17"/>
      <c r="C30" s="17"/>
      <c r="D30" s="18" t="s">
        <v>36</v>
      </c>
      <c r="E30" s="19"/>
      <c r="F30" s="19"/>
      <c r="G30" s="19">
        <f t="shared" si="0"/>
        <v>0</v>
      </c>
      <c r="H30" s="20"/>
      <c r="I30" s="19">
        <f t="shared" si="1"/>
        <v>0</v>
      </c>
    </row>
    <row r="31" spans="2:9" x14ac:dyDescent="0.4">
      <c r="B31" s="17"/>
      <c r="C31" s="17"/>
      <c r="D31" s="18" t="s">
        <v>37</v>
      </c>
      <c r="E31" s="19">
        <v>929600</v>
      </c>
      <c r="F31" s="19">
        <v>338410</v>
      </c>
      <c r="G31" s="19">
        <f t="shared" si="0"/>
        <v>1268010</v>
      </c>
      <c r="H31" s="21"/>
      <c r="I31" s="19">
        <f t="shared" si="1"/>
        <v>1268010</v>
      </c>
    </row>
    <row r="32" spans="2:9" x14ac:dyDescent="0.4">
      <c r="B32" s="17"/>
      <c r="C32" s="22"/>
      <c r="D32" s="23" t="s">
        <v>38</v>
      </c>
      <c r="E32" s="24">
        <f>+E28+E29+E30+E31</f>
        <v>997916</v>
      </c>
      <c r="F32" s="24">
        <f>+F28+F29+F30+F31</f>
        <v>338569</v>
      </c>
      <c r="G32" s="24">
        <f t="shared" si="0"/>
        <v>1336485</v>
      </c>
      <c r="H32" s="25">
        <f>+H28+H29+H30+H31</f>
        <v>0</v>
      </c>
      <c r="I32" s="24">
        <f t="shared" si="1"/>
        <v>1336485</v>
      </c>
    </row>
    <row r="33" spans="2:9" x14ac:dyDescent="0.4">
      <c r="B33" s="17"/>
      <c r="C33" s="13" t="s">
        <v>18</v>
      </c>
      <c r="D33" s="18" t="s">
        <v>39</v>
      </c>
      <c r="E33" s="19">
        <v>79170</v>
      </c>
      <c r="F33" s="19"/>
      <c r="G33" s="19">
        <f t="shared" si="0"/>
        <v>79170</v>
      </c>
      <c r="H33" s="16"/>
      <c r="I33" s="19">
        <f t="shared" si="1"/>
        <v>79170</v>
      </c>
    </row>
    <row r="34" spans="2:9" x14ac:dyDescent="0.4">
      <c r="B34" s="17"/>
      <c r="C34" s="17"/>
      <c r="D34" s="18" t="s">
        <v>40</v>
      </c>
      <c r="E34" s="19"/>
      <c r="F34" s="19"/>
      <c r="G34" s="19">
        <f t="shared" si="0"/>
        <v>0</v>
      </c>
      <c r="H34" s="20"/>
      <c r="I34" s="19">
        <f t="shared" si="1"/>
        <v>0</v>
      </c>
    </row>
    <row r="35" spans="2:9" x14ac:dyDescent="0.4">
      <c r="B35" s="17"/>
      <c r="C35" s="17"/>
      <c r="D35" s="18" t="s">
        <v>41</v>
      </c>
      <c r="E35" s="19">
        <v>929600</v>
      </c>
      <c r="F35" s="19">
        <v>338410</v>
      </c>
      <c r="G35" s="19">
        <f t="shared" si="0"/>
        <v>1268010</v>
      </c>
      <c r="H35" s="21"/>
      <c r="I35" s="19">
        <f t="shared" si="1"/>
        <v>1268010</v>
      </c>
    </row>
    <row r="36" spans="2:9" x14ac:dyDescent="0.4">
      <c r="B36" s="17"/>
      <c r="C36" s="22"/>
      <c r="D36" s="23" t="s">
        <v>42</v>
      </c>
      <c r="E36" s="24">
        <f>+E33+E34+E35</f>
        <v>1008770</v>
      </c>
      <c r="F36" s="24">
        <f>+F33+F34+F35</f>
        <v>338410</v>
      </c>
      <c r="G36" s="24">
        <f t="shared" si="0"/>
        <v>1347180</v>
      </c>
      <c r="H36" s="25">
        <f>+H33+H34+H35</f>
        <v>0</v>
      </c>
      <c r="I36" s="24">
        <f t="shared" si="1"/>
        <v>1347180</v>
      </c>
    </row>
    <row r="37" spans="2:9" x14ac:dyDescent="0.4">
      <c r="B37" s="22"/>
      <c r="C37" s="26" t="s">
        <v>43</v>
      </c>
      <c r="D37" s="29"/>
      <c r="E37" s="30">
        <f xml:space="preserve"> +E32 - E36</f>
        <v>-10854</v>
      </c>
      <c r="F37" s="30">
        <f xml:space="preserve"> +F32 - F36</f>
        <v>159</v>
      </c>
      <c r="G37" s="30">
        <f t="shared" si="0"/>
        <v>-10695</v>
      </c>
      <c r="H37" s="25">
        <f xml:space="preserve"> +H32 - H36</f>
        <v>0</v>
      </c>
      <c r="I37" s="30">
        <f>I32-I36</f>
        <v>-10695</v>
      </c>
    </row>
    <row r="38" spans="2:9" x14ac:dyDescent="0.4">
      <c r="B38" s="26" t="s">
        <v>44</v>
      </c>
      <c r="C38" s="31"/>
      <c r="D38" s="27"/>
      <c r="E38" s="28">
        <f xml:space="preserve"> +E27 +E37</f>
        <v>11387022</v>
      </c>
      <c r="F38" s="28">
        <f xml:space="preserve"> +F27 +F37</f>
        <v>7774489</v>
      </c>
      <c r="G38" s="28">
        <f t="shared" si="0"/>
        <v>19161511</v>
      </c>
      <c r="H38" s="25">
        <f xml:space="preserve"> +H27 +H37</f>
        <v>0</v>
      </c>
      <c r="I38" s="28">
        <f>I27+I37</f>
        <v>19161511</v>
      </c>
    </row>
    <row r="39" spans="2:9" x14ac:dyDescent="0.4">
      <c r="B39" s="13" t="s">
        <v>45</v>
      </c>
      <c r="C39" s="13" t="s">
        <v>11</v>
      </c>
      <c r="D39" s="18" t="s">
        <v>46</v>
      </c>
      <c r="E39" s="19"/>
      <c r="F39" s="19"/>
      <c r="G39" s="19">
        <f t="shared" si="0"/>
        <v>0</v>
      </c>
      <c r="H39" s="16"/>
      <c r="I39" s="19">
        <f t="shared" si="1"/>
        <v>0</v>
      </c>
    </row>
    <row r="40" spans="2:9" x14ac:dyDescent="0.4">
      <c r="B40" s="17"/>
      <c r="C40" s="17"/>
      <c r="D40" s="18" t="s">
        <v>47</v>
      </c>
      <c r="E40" s="19"/>
      <c r="F40" s="19"/>
      <c r="G40" s="19">
        <f t="shared" si="0"/>
        <v>0</v>
      </c>
      <c r="H40" s="20"/>
      <c r="I40" s="19">
        <f t="shared" si="1"/>
        <v>0</v>
      </c>
    </row>
    <row r="41" spans="2:9" x14ac:dyDescent="0.4">
      <c r="B41" s="17"/>
      <c r="C41" s="17"/>
      <c r="D41" s="18" t="s">
        <v>48</v>
      </c>
      <c r="E41" s="19"/>
      <c r="F41" s="19"/>
      <c r="G41" s="19">
        <f t="shared" si="0"/>
        <v>0</v>
      </c>
      <c r="H41" s="20"/>
      <c r="I41" s="19">
        <f t="shared" si="1"/>
        <v>0</v>
      </c>
    </row>
    <row r="42" spans="2:9" x14ac:dyDescent="0.4">
      <c r="B42" s="17"/>
      <c r="C42" s="17"/>
      <c r="D42" s="18" t="s">
        <v>49</v>
      </c>
      <c r="E42" s="19"/>
      <c r="F42" s="19"/>
      <c r="G42" s="19">
        <f t="shared" si="0"/>
        <v>0</v>
      </c>
      <c r="H42" s="20"/>
      <c r="I42" s="19">
        <f t="shared" si="1"/>
        <v>0</v>
      </c>
    </row>
    <row r="43" spans="2:9" x14ac:dyDescent="0.4">
      <c r="B43" s="17"/>
      <c r="C43" s="17"/>
      <c r="D43" s="18" t="s">
        <v>50</v>
      </c>
      <c r="E43" s="19"/>
      <c r="F43" s="19"/>
      <c r="G43" s="19">
        <f t="shared" si="0"/>
        <v>0</v>
      </c>
      <c r="H43" s="20"/>
      <c r="I43" s="19">
        <f t="shared" si="1"/>
        <v>0</v>
      </c>
    </row>
    <row r="44" spans="2:9" x14ac:dyDescent="0.4">
      <c r="B44" s="17"/>
      <c r="C44" s="17"/>
      <c r="D44" s="18" t="s">
        <v>51</v>
      </c>
      <c r="E44" s="19">
        <v>2000000</v>
      </c>
      <c r="F44" s="19"/>
      <c r="G44" s="19">
        <f t="shared" si="0"/>
        <v>2000000</v>
      </c>
      <c r="H44" s="20">
        <v>2000000</v>
      </c>
      <c r="I44" s="19">
        <f t="shared" si="1"/>
        <v>0</v>
      </c>
    </row>
    <row r="45" spans="2:9" x14ac:dyDescent="0.4">
      <c r="B45" s="17"/>
      <c r="C45" s="17"/>
      <c r="D45" s="18" t="s">
        <v>52</v>
      </c>
      <c r="E45" s="19"/>
      <c r="F45" s="19"/>
      <c r="G45" s="19">
        <f t="shared" si="0"/>
        <v>0</v>
      </c>
      <c r="H45" s="20"/>
      <c r="I45" s="19">
        <f t="shared" si="1"/>
        <v>0</v>
      </c>
    </row>
    <row r="46" spans="2:9" x14ac:dyDescent="0.4">
      <c r="B46" s="17"/>
      <c r="C46" s="17"/>
      <c r="D46" s="18" t="s">
        <v>53</v>
      </c>
      <c r="E46" s="19"/>
      <c r="F46" s="19"/>
      <c r="G46" s="19">
        <f t="shared" si="0"/>
        <v>0</v>
      </c>
      <c r="H46" s="20"/>
      <c r="I46" s="19">
        <f t="shared" si="1"/>
        <v>0</v>
      </c>
    </row>
    <row r="47" spans="2:9" x14ac:dyDescent="0.4">
      <c r="B47" s="17"/>
      <c r="C47" s="17"/>
      <c r="D47" s="18" t="s">
        <v>54</v>
      </c>
      <c r="E47" s="19"/>
      <c r="F47" s="19"/>
      <c r="G47" s="19">
        <f t="shared" si="0"/>
        <v>0</v>
      </c>
      <c r="H47" s="20"/>
      <c r="I47" s="19">
        <f t="shared" si="1"/>
        <v>0</v>
      </c>
    </row>
    <row r="48" spans="2:9" x14ac:dyDescent="0.4">
      <c r="B48" s="17"/>
      <c r="C48" s="17"/>
      <c r="D48" s="18" t="s">
        <v>55</v>
      </c>
      <c r="E48" s="19"/>
      <c r="F48" s="19"/>
      <c r="G48" s="19">
        <f t="shared" si="0"/>
        <v>0</v>
      </c>
      <c r="H48" s="21"/>
      <c r="I48" s="19">
        <f t="shared" si="1"/>
        <v>0</v>
      </c>
    </row>
    <row r="49" spans="2:9" x14ac:dyDescent="0.4">
      <c r="B49" s="17"/>
      <c r="C49" s="22"/>
      <c r="D49" s="23" t="s">
        <v>56</v>
      </c>
      <c r="E49" s="24">
        <f>+E39+E40+E41+E42+E43+E44+E45+E46+E47+E48</f>
        <v>2000000</v>
      </c>
      <c r="F49" s="24">
        <f>+F39+F40+F41+F42+F43+F44+F45+F46+F47+F48</f>
        <v>0</v>
      </c>
      <c r="G49" s="24">
        <f t="shared" si="0"/>
        <v>2000000</v>
      </c>
      <c r="H49" s="25">
        <f>+H39+H40+H41+H42+H43+H44+H45+H46+H47+H48</f>
        <v>2000000</v>
      </c>
      <c r="I49" s="24">
        <f t="shared" si="1"/>
        <v>0</v>
      </c>
    </row>
    <row r="50" spans="2:9" x14ac:dyDescent="0.4">
      <c r="B50" s="17"/>
      <c r="C50" s="13" t="s">
        <v>18</v>
      </c>
      <c r="D50" s="18" t="s">
        <v>57</v>
      </c>
      <c r="E50" s="19"/>
      <c r="F50" s="19"/>
      <c r="G50" s="19">
        <f t="shared" si="0"/>
        <v>0</v>
      </c>
      <c r="H50" s="16"/>
      <c r="I50" s="19">
        <f t="shared" si="1"/>
        <v>0</v>
      </c>
    </row>
    <row r="51" spans="2:9" x14ac:dyDescent="0.4">
      <c r="B51" s="17"/>
      <c r="C51" s="17"/>
      <c r="D51" s="18" t="s">
        <v>58</v>
      </c>
      <c r="E51" s="19"/>
      <c r="F51" s="19"/>
      <c r="G51" s="19">
        <f t="shared" si="0"/>
        <v>0</v>
      </c>
      <c r="H51" s="20"/>
      <c r="I51" s="19">
        <f t="shared" si="1"/>
        <v>0</v>
      </c>
    </row>
    <row r="52" spans="2:9" x14ac:dyDescent="0.4">
      <c r="B52" s="17"/>
      <c r="C52" s="17"/>
      <c r="D52" s="18" t="s">
        <v>59</v>
      </c>
      <c r="E52" s="19"/>
      <c r="F52" s="19"/>
      <c r="G52" s="19">
        <f t="shared" si="0"/>
        <v>0</v>
      </c>
      <c r="H52" s="20"/>
      <c r="I52" s="19">
        <f t="shared" si="1"/>
        <v>0</v>
      </c>
    </row>
    <row r="53" spans="2:9" x14ac:dyDescent="0.4">
      <c r="B53" s="17"/>
      <c r="C53" s="17"/>
      <c r="D53" s="18" t="s">
        <v>60</v>
      </c>
      <c r="E53" s="19"/>
      <c r="F53" s="19"/>
      <c r="G53" s="19">
        <f t="shared" si="0"/>
        <v>0</v>
      </c>
      <c r="H53" s="20"/>
      <c r="I53" s="19">
        <f t="shared" si="1"/>
        <v>0</v>
      </c>
    </row>
    <row r="54" spans="2:9" x14ac:dyDescent="0.4">
      <c r="B54" s="17"/>
      <c r="C54" s="17"/>
      <c r="D54" s="18" t="s">
        <v>61</v>
      </c>
      <c r="E54" s="19"/>
      <c r="F54" s="19"/>
      <c r="G54" s="19">
        <f t="shared" si="0"/>
        <v>0</v>
      </c>
      <c r="H54" s="20"/>
      <c r="I54" s="19">
        <f t="shared" si="1"/>
        <v>0</v>
      </c>
    </row>
    <row r="55" spans="2:9" x14ac:dyDescent="0.4">
      <c r="B55" s="17"/>
      <c r="C55" s="17"/>
      <c r="D55" s="18" t="s">
        <v>62</v>
      </c>
      <c r="E55" s="19"/>
      <c r="F55" s="19"/>
      <c r="G55" s="19">
        <f t="shared" si="0"/>
        <v>0</v>
      </c>
      <c r="H55" s="20"/>
      <c r="I55" s="19">
        <f t="shared" si="1"/>
        <v>0</v>
      </c>
    </row>
    <row r="56" spans="2:9" x14ac:dyDescent="0.4">
      <c r="B56" s="17"/>
      <c r="C56" s="17"/>
      <c r="D56" s="18" t="s">
        <v>63</v>
      </c>
      <c r="E56" s="19"/>
      <c r="F56" s="19">
        <v>2000000</v>
      </c>
      <c r="G56" s="19">
        <f t="shared" si="0"/>
        <v>2000000</v>
      </c>
      <c r="H56" s="20">
        <v>2000000</v>
      </c>
      <c r="I56" s="19">
        <f t="shared" si="1"/>
        <v>0</v>
      </c>
    </row>
    <row r="57" spans="2:9" x14ac:dyDescent="0.4">
      <c r="B57" s="17"/>
      <c r="C57" s="17"/>
      <c r="D57" s="18" t="s">
        <v>64</v>
      </c>
      <c r="E57" s="19"/>
      <c r="F57" s="19"/>
      <c r="G57" s="19">
        <f t="shared" si="0"/>
        <v>0</v>
      </c>
      <c r="H57" s="20">
        <v>0</v>
      </c>
      <c r="I57" s="19">
        <f t="shared" si="1"/>
        <v>0</v>
      </c>
    </row>
    <row r="58" spans="2:9" x14ac:dyDescent="0.4">
      <c r="B58" s="17"/>
      <c r="C58" s="17"/>
      <c r="D58" s="18" t="s">
        <v>65</v>
      </c>
      <c r="E58" s="19"/>
      <c r="F58" s="19"/>
      <c r="G58" s="19">
        <f t="shared" si="0"/>
        <v>0</v>
      </c>
      <c r="H58" s="20"/>
      <c r="I58" s="19">
        <f t="shared" si="1"/>
        <v>0</v>
      </c>
    </row>
    <row r="59" spans="2:9" x14ac:dyDescent="0.4">
      <c r="B59" s="17"/>
      <c r="C59" s="17"/>
      <c r="D59" s="18" t="s">
        <v>66</v>
      </c>
      <c r="E59" s="19"/>
      <c r="F59" s="19"/>
      <c r="G59" s="19">
        <f t="shared" si="0"/>
        <v>0</v>
      </c>
      <c r="H59" s="20"/>
      <c r="I59" s="19">
        <f t="shared" si="1"/>
        <v>0</v>
      </c>
    </row>
    <row r="60" spans="2:9" x14ac:dyDescent="0.4">
      <c r="B60" s="17"/>
      <c r="C60" s="17"/>
      <c r="D60" s="18" t="s">
        <v>67</v>
      </c>
      <c r="E60" s="19"/>
      <c r="F60" s="19"/>
      <c r="G60" s="19">
        <f t="shared" si="0"/>
        <v>0</v>
      </c>
      <c r="H60" s="21"/>
      <c r="I60" s="19">
        <f t="shared" si="1"/>
        <v>0</v>
      </c>
    </row>
    <row r="61" spans="2:9" x14ac:dyDescent="0.4">
      <c r="B61" s="17"/>
      <c r="C61" s="22"/>
      <c r="D61" s="23" t="s">
        <v>68</v>
      </c>
      <c r="E61" s="24">
        <f>+E50+E51+E52+E53+E54+E55+E56+E57+E58+E59+E60</f>
        <v>0</v>
      </c>
      <c r="F61" s="24">
        <f>+F50+F51+F52+F53+F54+F55+F56+F57+F58+F59+F60</f>
        <v>2000000</v>
      </c>
      <c r="G61" s="24">
        <f t="shared" si="0"/>
        <v>2000000</v>
      </c>
      <c r="H61" s="25">
        <f>+H50+H51+H52+H53+H54+H55+H56+H57+H58+H59+H60</f>
        <v>2000000</v>
      </c>
      <c r="I61" s="24">
        <f t="shared" si="1"/>
        <v>0</v>
      </c>
    </row>
    <row r="62" spans="2:9" x14ac:dyDescent="0.4">
      <c r="B62" s="22"/>
      <c r="C62" s="32" t="s">
        <v>69</v>
      </c>
      <c r="D62" s="33"/>
      <c r="E62" s="34">
        <f xml:space="preserve"> +E49 - E61</f>
        <v>2000000</v>
      </c>
      <c r="F62" s="34">
        <f xml:space="preserve"> +F49 - F61</f>
        <v>-2000000</v>
      </c>
      <c r="G62" s="34">
        <f t="shared" si="0"/>
        <v>0</v>
      </c>
      <c r="H62" s="25">
        <f xml:space="preserve"> +H49 - H61</f>
        <v>0</v>
      </c>
      <c r="I62" s="34">
        <f>I49-I61</f>
        <v>0</v>
      </c>
    </row>
    <row r="63" spans="2:9" x14ac:dyDescent="0.4">
      <c r="B63" s="26" t="s">
        <v>70</v>
      </c>
      <c r="C63" s="35"/>
      <c r="D63" s="36"/>
      <c r="E63" s="37">
        <f xml:space="preserve"> +E38 +E62</f>
        <v>13387022</v>
      </c>
      <c r="F63" s="37">
        <f xml:space="preserve"> +F38 +F62</f>
        <v>5774489</v>
      </c>
      <c r="G63" s="37">
        <f t="shared" si="0"/>
        <v>19161511</v>
      </c>
      <c r="H63" s="25">
        <f xml:space="preserve"> +H38 +H62</f>
        <v>0</v>
      </c>
      <c r="I63" s="37">
        <f>I38+I62</f>
        <v>19161511</v>
      </c>
    </row>
    <row r="64" spans="2:9" x14ac:dyDescent="0.4">
      <c r="B64" s="38" t="s">
        <v>71</v>
      </c>
      <c r="C64" s="35" t="s">
        <v>72</v>
      </c>
      <c r="D64" s="36"/>
      <c r="E64" s="37">
        <v>250106844</v>
      </c>
      <c r="F64" s="37">
        <v>80833846</v>
      </c>
      <c r="G64" s="37">
        <f t="shared" si="0"/>
        <v>330940690</v>
      </c>
      <c r="H64" s="25"/>
      <c r="I64" s="37">
        <f t="shared" si="1"/>
        <v>330940690</v>
      </c>
    </row>
    <row r="65" spans="2:9" x14ac:dyDescent="0.4">
      <c r="B65" s="39"/>
      <c r="C65" s="35" t="s">
        <v>73</v>
      </c>
      <c r="D65" s="36"/>
      <c r="E65" s="37">
        <f xml:space="preserve"> +E63 +E64</f>
        <v>263493866</v>
      </c>
      <c r="F65" s="37">
        <f xml:space="preserve"> +F63 +F64</f>
        <v>86608335</v>
      </c>
      <c r="G65" s="37">
        <f t="shared" si="0"/>
        <v>350102201</v>
      </c>
      <c r="H65" s="25">
        <f xml:space="preserve"> +H63 +H64</f>
        <v>0</v>
      </c>
      <c r="I65" s="37">
        <f>I63+I64</f>
        <v>350102201</v>
      </c>
    </row>
    <row r="66" spans="2:9" x14ac:dyDescent="0.4">
      <c r="B66" s="39"/>
      <c r="C66" s="35" t="s">
        <v>74</v>
      </c>
      <c r="D66" s="36"/>
      <c r="E66" s="37"/>
      <c r="F66" s="37"/>
      <c r="G66" s="37">
        <f t="shared" si="0"/>
        <v>0</v>
      </c>
      <c r="H66" s="25"/>
      <c r="I66" s="37">
        <f t="shared" si="1"/>
        <v>0</v>
      </c>
    </row>
    <row r="67" spans="2:9" x14ac:dyDescent="0.4">
      <c r="B67" s="39"/>
      <c r="C67" s="35" t="s">
        <v>75</v>
      </c>
      <c r="D67" s="36"/>
      <c r="E67" s="37">
        <v>2717660</v>
      </c>
      <c r="F67" s="37"/>
      <c r="G67" s="37">
        <f t="shared" si="0"/>
        <v>2717660</v>
      </c>
      <c r="H67" s="25"/>
      <c r="I67" s="37">
        <f t="shared" si="1"/>
        <v>2717660</v>
      </c>
    </row>
    <row r="68" spans="2:9" x14ac:dyDescent="0.4">
      <c r="B68" s="39"/>
      <c r="C68" s="35" t="s">
        <v>76</v>
      </c>
      <c r="D68" s="36"/>
      <c r="E68" s="37"/>
      <c r="F68" s="37"/>
      <c r="G68" s="37">
        <f t="shared" si="0"/>
        <v>0</v>
      </c>
      <c r="H68" s="25"/>
      <c r="I68" s="37">
        <f t="shared" si="1"/>
        <v>0</v>
      </c>
    </row>
    <row r="69" spans="2:9" x14ac:dyDescent="0.4">
      <c r="B69" s="40"/>
      <c r="C69" s="35" t="s">
        <v>77</v>
      </c>
      <c r="D69" s="36"/>
      <c r="E69" s="37">
        <f xml:space="preserve"> +E65 +E66 +E67 - E68</f>
        <v>266211526</v>
      </c>
      <c r="F69" s="37">
        <f xml:space="preserve"> +F65 +F66 +F67 - F68</f>
        <v>86608335</v>
      </c>
      <c r="G69" s="37">
        <f t="shared" si="0"/>
        <v>352819861</v>
      </c>
      <c r="H69" s="25">
        <f xml:space="preserve"> +H65 +H66 +H67 - H68</f>
        <v>0</v>
      </c>
      <c r="I69" s="37">
        <f>I65+I66+I67-I68</f>
        <v>352819861</v>
      </c>
    </row>
  </sheetData>
  <mergeCells count="13">
    <mergeCell ref="B64:B69"/>
    <mergeCell ref="B28:B37"/>
    <mergeCell ref="C28:C32"/>
    <mergeCell ref="C33:C36"/>
    <mergeCell ref="B39:B62"/>
    <mergeCell ref="C39:C49"/>
    <mergeCell ref="C50:C61"/>
    <mergeCell ref="B3:I3"/>
    <mergeCell ref="B5:I5"/>
    <mergeCell ref="B7:D7"/>
    <mergeCell ref="B8:B27"/>
    <mergeCell ref="C8:C13"/>
    <mergeCell ref="C14:C26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社会福祉事業</vt:lpstr>
      <vt:lpstr>社会福祉事業!Print_Titles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輝子 池田</dc:creator>
  <cp:lastModifiedBy>輝子 池田</cp:lastModifiedBy>
  <dcterms:created xsi:type="dcterms:W3CDTF">2024-06-29T07:07:46Z</dcterms:created>
  <dcterms:modified xsi:type="dcterms:W3CDTF">2024-06-29T07:07:47Z</dcterms:modified>
</cp:coreProperties>
</file>